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4" firstSheet="6" activeTab="6"/>
  </bookViews>
  <sheets>
    <sheet name="Лист2" sheetId="1" state="hidden" r:id="rId1"/>
    <sheet name="Бывшие" sheetId="2" state="hidden" r:id="rId2"/>
    <sheet name="расчет 2" sheetId="3" state="hidden" r:id="rId3"/>
    <sheet name="расчет 1" sheetId="4" state="hidden" r:id="rId4"/>
    <sheet name="Расчет3" sheetId="5" state="hidden" r:id="rId5"/>
    <sheet name="Main-old" sheetId="6" state="hidden" r:id="rId6"/>
    <sheet name="Main" sheetId="7" r:id="rId7"/>
    <sheet name="Расчет 6" sheetId="8" state="hidden" r:id="rId8"/>
    <sheet name="Девушки 2017-18" sheetId="9" r:id="rId9"/>
    <sheet name="Юноши 2017-18" sheetId="10" r:id="rId10"/>
    <sheet name="I тур" sheetId="11" r:id="rId11"/>
    <sheet name="II тур" sheetId="12" r:id="rId12"/>
    <sheet name="III тур" sheetId="13" r:id="rId13"/>
    <sheet name="IV тур" sheetId="14" r:id="rId14"/>
    <sheet name="V тур" sheetId="15" r:id="rId15"/>
    <sheet name="VI тур" sheetId="16" r:id="rId16"/>
    <sheet name="V тур (расчет)" sheetId="17" state="hidden" r:id="rId17"/>
    <sheet name="Расчет 4" sheetId="18" state="hidden" r:id="rId18"/>
    <sheet name="VII тур" sheetId="19" r:id="rId19"/>
    <sheet name="Расчет 7" sheetId="20" state="hidden" r:id="rId20"/>
    <sheet name="VIII тур" sheetId="21" r:id="rId21"/>
    <sheet name="Расчет 8" sheetId="22" state="hidden" r:id="rId22"/>
    <sheet name="IX тур" sheetId="23" r:id="rId23"/>
    <sheet name="Расчет 9" sheetId="24" state="hidden" r:id="rId24"/>
    <sheet name="Девушки 2016-17" sheetId="25" r:id="rId25"/>
    <sheet name="Юноши 2016-17" sheetId="26" r:id="rId26"/>
    <sheet name="2016-17" sheetId="27" r:id="rId27"/>
    <sheet name="Main расчет" sheetId="28" state="hidden" r:id="rId28"/>
  </sheets>
  <definedNames>
    <definedName name="Excel_BuiltIn__FilterDatabase" localSheetId="8">'Девушки 2017-18'!$C$1:$T$70</definedName>
    <definedName name="Excel_BuiltIn__FilterDatabase" localSheetId="9">'Юноши 2017-18'!$C$1:$T$217</definedName>
    <definedName name="Excel_BuiltIn__FilterDatabase" localSheetId="26">'2016-17'!$C$1:$S$252</definedName>
    <definedName name="Excel_BuiltIn__FilterDatabase" localSheetId="26">'2016-17'!$C$1:$P$245</definedName>
    <definedName name="Excel_BuiltIn__FilterDatabase" localSheetId="6">'Main'!$C$1:$T$286</definedName>
    <definedName name="Excel_BuiltIn__FilterDatabase" localSheetId="6">'Main'!$C$1:$T$286</definedName>
    <definedName name="Excel_BuiltIn__FilterDatabase" localSheetId="24">'Девушки 2016-17'!$C$1:$S$58</definedName>
    <definedName name="Excel_BuiltIn__FilterDatabase" localSheetId="24">'Девушки 2016-17'!$C$1:$P$56</definedName>
    <definedName name="Excel_BuiltIn__FilterDatabase" localSheetId="8">'Девушки 2017-18'!$C$1:$T$70</definedName>
    <definedName name="Excel_BuiltIn__FilterDatabase" localSheetId="8">'Девушки 2017-18'!$C$1:$T$70</definedName>
    <definedName name="Excel_BuiltIn__FilterDatabase" localSheetId="25">'Юноши 2016-17'!$C$1:$S$196</definedName>
    <definedName name="Excel_BuiltIn__FilterDatabase" localSheetId="25">'Юноши 2016-17'!$C$1:$P$191</definedName>
    <definedName name="Excel_BuiltIn__FilterDatabase" localSheetId="9">'Юноши 2017-18'!$C$1:$T$217</definedName>
    <definedName name="Excel_BuiltIn__FilterDatabase" localSheetId="9">'Юноши 2017-18'!$C$1:$T$217</definedName>
    <definedName name="Excel_BuiltIn__FilterDatabase_1" localSheetId="26">'2016-17'!$C$2:$F$245</definedName>
    <definedName name="Excel_BuiltIn__FilterDatabase_1" localSheetId="24">'Девушки 2016-17'!$C$2:$F$56</definedName>
    <definedName name="Excel_BuiltIn__FilterDatabase_1" localSheetId="25">'Юноши 2016-17'!$C$2:$F$191</definedName>
    <definedName name="Excel_BuiltIn__FilterDatabase_1">NA()</definedName>
    <definedName name="Excel_BuiltIn_Print_Area_1">NA()</definedName>
  </definedNames>
  <calcPr fullCalcOnLoad="1"/>
</workbook>
</file>

<file path=xl/sharedStrings.xml><?xml version="1.0" encoding="utf-8"?>
<sst xmlns="http://schemas.openxmlformats.org/spreadsheetml/2006/main" count="6407" uniqueCount="738">
  <si>
    <t>Участник</t>
  </si>
  <si>
    <t>Организация</t>
  </si>
  <si>
    <t>Абрамов Валерий</t>
  </si>
  <si>
    <t>Кинель</t>
  </si>
  <si>
    <t>Аветисян Карен</t>
  </si>
  <si>
    <t>Красный Яр</t>
  </si>
  <si>
    <t>Агеев Андрей</t>
  </si>
  <si>
    <t>Петроальянс</t>
  </si>
  <si>
    <t>Акбулатова Наталья</t>
  </si>
  <si>
    <t>Похвистнево</t>
  </si>
  <si>
    <t>Акопян Геворк</t>
  </si>
  <si>
    <t>ЦНТ</t>
  </si>
  <si>
    <t>Альбитер Леонид</t>
  </si>
  <si>
    <t>Уран</t>
  </si>
  <si>
    <t>Ананьев Никита</t>
  </si>
  <si>
    <t>СГСПУ</t>
  </si>
  <si>
    <t>Андреева Катарина</t>
  </si>
  <si>
    <t>Сбербанк</t>
  </si>
  <si>
    <t>Антипов Сергей</t>
  </si>
  <si>
    <t>Тольятти</t>
  </si>
  <si>
    <t>Ардатов Максим</t>
  </si>
  <si>
    <t>Панда</t>
  </si>
  <si>
    <t>Атаманова Юлия</t>
  </si>
  <si>
    <t>Бадбаев Руслан</t>
  </si>
  <si>
    <t>СГЭУ</t>
  </si>
  <si>
    <t>Балабанов Савватий</t>
  </si>
  <si>
    <t>Исаклы</t>
  </si>
  <si>
    <t>Баранов Александр</t>
  </si>
  <si>
    <t>МЧС</t>
  </si>
  <si>
    <t>Бахметьев Валерий</t>
  </si>
  <si>
    <t xml:space="preserve"> СККМ</t>
  </si>
  <si>
    <t>Беленький Леонид</t>
  </si>
  <si>
    <t>Белов Андрей</t>
  </si>
  <si>
    <t>Бибин Сергей</t>
  </si>
  <si>
    <t>Благороднова Елена</t>
  </si>
  <si>
    <t>Болонкин Денис</t>
  </si>
  <si>
    <t>Борщевский Юрий</t>
  </si>
  <si>
    <t>Самарский</t>
  </si>
  <si>
    <t>Бочкарев Николай</t>
  </si>
  <si>
    <t>ПГСГА</t>
  </si>
  <si>
    <t>Бочкин Антон</t>
  </si>
  <si>
    <t>Сызрань</t>
  </si>
  <si>
    <t>Будыко Владимир</t>
  </si>
  <si>
    <t>Бужан Михаил</t>
  </si>
  <si>
    <t>Бурачек Владимир</t>
  </si>
  <si>
    <t>Бурматнов Дмитрий</t>
  </si>
  <si>
    <t>Буртиев Асет</t>
  </si>
  <si>
    <t>Бурцев  Андрей</t>
  </si>
  <si>
    <t>ЦВО Творчество</t>
  </si>
  <si>
    <t>Буташев  Антон</t>
  </si>
  <si>
    <t>Валиахметов Дмитрий</t>
  </si>
  <si>
    <t>Новокуйбышевск</t>
  </si>
  <si>
    <t>Венедиктов Дмитрий</t>
  </si>
  <si>
    <t>Веревкина Алла</t>
  </si>
  <si>
    <t>Спартак</t>
  </si>
  <si>
    <t>Верховцев Павел</t>
  </si>
  <si>
    <t>Власов Максим</t>
  </si>
  <si>
    <t xml:space="preserve"> Ленинский р-н</t>
  </si>
  <si>
    <t>Востряков Никита</t>
  </si>
  <si>
    <t>Престиж</t>
  </si>
  <si>
    <t>Галочкин Александр</t>
  </si>
  <si>
    <t xml:space="preserve"> </t>
  </si>
  <si>
    <t>Ганин Сергей</t>
  </si>
  <si>
    <t>Кинель-Черкассы</t>
  </si>
  <si>
    <t>Георгадзе Вахтанг</t>
  </si>
  <si>
    <t>Герюшина Елена</t>
  </si>
  <si>
    <t>Гончарова Анна</t>
  </si>
  <si>
    <t>Горбунов Константин</t>
  </si>
  <si>
    <t>Жигули</t>
  </si>
  <si>
    <t>Горюшина Елена</t>
  </si>
  <si>
    <t>Грецков Андрей</t>
  </si>
  <si>
    <t>СГАУ</t>
  </si>
  <si>
    <t>Гриценко Александр</t>
  </si>
  <si>
    <t>Админ.</t>
  </si>
  <si>
    <t>Губайдулин Александр</t>
  </si>
  <si>
    <t>Данилов Алексей</t>
  </si>
  <si>
    <t>Данилович Данил</t>
  </si>
  <si>
    <t>Дедин  Дмитрий</t>
  </si>
  <si>
    <t>СамГТУ</t>
  </si>
  <si>
    <t>Демчук Эрика</t>
  </si>
  <si>
    <t>ПГУТИ</t>
  </si>
  <si>
    <t>Долгоаршинных Дмитрий</t>
  </si>
  <si>
    <t>Егоров Андрей</t>
  </si>
  <si>
    <t>Енгалычев Рашид</t>
  </si>
  <si>
    <t>ЮНИС</t>
  </si>
  <si>
    <t>Епифанов Роман</t>
  </si>
  <si>
    <t>Ефимов Михаил</t>
  </si>
  <si>
    <t>Желовникова Ксения</t>
  </si>
  <si>
    <t>Журавлев Дмитрий</t>
  </si>
  <si>
    <t>НовоФинИнвест</t>
  </si>
  <si>
    <t>Захаров Виталий</t>
  </si>
  <si>
    <t>Захаров Дмитрий</t>
  </si>
  <si>
    <t>Земсков Станислав</t>
  </si>
  <si>
    <t>ЦСКБ</t>
  </si>
  <si>
    <t>Зотов Артур</t>
  </si>
  <si>
    <t>Зубахин Артем</t>
  </si>
  <si>
    <t>Зубков Александр</t>
  </si>
  <si>
    <t>Иванов Данила</t>
  </si>
  <si>
    <t>Иванов Иван</t>
  </si>
  <si>
    <t>Иванов Роман</t>
  </si>
  <si>
    <t>Иголкин Сергей</t>
  </si>
  <si>
    <t>Иголкина Анастасия</t>
  </si>
  <si>
    <t>Илюнина Алина</t>
  </si>
  <si>
    <t>Пенза</t>
  </si>
  <si>
    <t xml:space="preserve">Исаев Андрей </t>
  </si>
  <si>
    <t>Исимбаев Серик</t>
  </si>
  <si>
    <t>Кабанов Эдуард</t>
  </si>
  <si>
    <t>Каверин Евгений</t>
  </si>
  <si>
    <t>Кадеров Владислав</t>
  </si>
  <si>
    <t>Приволжье</t>
  </si>
  <si>
    <t>Кадыров Марат</t>
  </si>
  <si>
    <t>Казаков Вячеслав</t>
  </si>
  <si>
    <t>Казакова Елена</t>
  </si>
  <si>
    <t>T Плюс</t>
  </si>
  <si>
    <t>Казакова Ольга</t>
  </si>
  <si>
    <t>Гимназия 1</t>
  </si>
  <si>
    <t>Казачев Станислав</t>
  </si>
  <si>
    <t>Калашников Илья</t>
  </si>
  <si>
    <t>Елховка</t>
  </si>
  <si>
    <t>Камалов Айдар</t>
  </si>
  <si>
    <t>Канатчиков Григорий</t>
  </si>
  <si>
    <t>Капранов Роман</t>
  </si>
  <si>
    <t>Кириллов Анатолий</t>
  </si>
  <si>
    <t>Кириллов Евгений</t>
  </si>
  <si>
    <t>Кирсанова Жанна</t>
  </si>
  <si>
    <t>Климов Виталий</t>
  </si>
  <si>
    <t>Климов Евгений</t>
  </si>
  <si>
    <t>Коба Александр</t>
  </si>
  <si>
    <t>Комонова Диана</t>
  </si>
  <si>
    <t>Королев Алексей</t>
  </si>
  <si>
    <t>Королев Георгий</t>
  </si>
  <si>
    <t>Волжский Утёс</t>
  </si>
  <si>
    <t>Коршунов Александр</t>
  </si>
  <si>
    <t>Коршунов Виталий</t>
  </si>
  <si>
    <t>Коршунов Дмитрий</t>
  </si>
  <si>
    <t>Кострыгин Илья</t>
  </si>
  <si>
    <t>СГАСУ</t>
  </si>
  <si>
    <t>Крестин Александр</t>
  </si>
  <si>
    <t>Нигина</t>
  </si>
  <si>
    <t>Кристафоли Олег</t>
  </si>
  <si>
    <t>Первая ракетка</t>
  </si>
  <si>
    <t>Ксенофонтов Дмитрий</t>
  </si>
  <si>
    <t>Кукарин Никита</t>
  </si>
  <si>
    <t>Кукорин Марат</t>
  </si>
  <si>
    <t>Электропроект</t>
  </si>
  <si>
    <t xml:space="preserve">Кулик Сергей </t>
  </si>
  <si>
    <t>Курашков Сергей</t>
  </si>
  <si>
    <t>Лазарев Александр</t>
  </si>
  <si>
    <t>Литау Ирина</t>
  </si>
  <si>
    <t>Логинов Леонид</t>
  </si>
  <si>
    <t>Ломиворотов Дмитрий</t>
  </si>
  <si>
    <t>Куйбышевазот</t>
  </si>
  <si>
    <t>Лоркин Алексей</t>
  </si>
  <si>
    <t>Лукинов Олег</t>
  </si>
  <si>
    <t>Лурье Владислав</t>
  </si>
  <si>
    <t>Макаров Алексей</t>
  </si>
  <si>
    <t>Макарова Елена</t>
  </si>
  <si>
    <t>СамГМУ</t>
  </si>
  <si>
    <t>Макоян Арсений</t>
  </si>
  <si>
    <t>Макоян Артем</t>
  </si>
  <si>
    <t>Малькова Анастасия</t>
  </si>
  <si>
    <t>Меркулов Николай</t>
  </si>
  <si>
    <t>Мещеряков Сергей</t>
  </si>
  <si>
    <t>Кбш ЖД</t>
  </si>
  <si>
    <t>Минигулов Рашид</t>
  </si>
  <si>
    <t>Мироненков Юрий</t>
  </si>
  <si>
    <t>Энергия</t>
  </si>
  <si>
    <t>Миронова Юлия</t>
  </si>
  <si>
    <t>Мирный</t>
  </si>
  <si>
    <t>Михайлов Юрий</t>
  </si>
  <si>
    <t>Моисеев Александр</t>
  </si>
  <si>
    <t>Моисеев Никита</t>
  </si>
  <si>
    <t>Морозов Максим</t>
  </si>
  <si>
    <t>Мугинов Марсель</t>
  </si>
  <si>
    <t>Салют</t>
  </si>
  <si>
    <t>Муравьев Антон</t>
  </si>
  <si>
    <t>Мурзаев Игорь</t>
  </si>
  <si>
    <t>Красноармейский</t>
  </si>
  <si>
    <t>Мускатин Алексей</t>
  </si>
  <si>
    <t>Налимов Ян</t>
  </si>
  <si>
    <t>Терра</t>
  </si>
  <si>
    <t>Насибулова Айгуль</t>
  </si>
  <si>
    <t>Некрасов Никита</t>
  </si>
  <si>
    <t>Никифорова Галина</t>
  </si>
  <si>
    <t>Металлист</t>
  </si>
  <si>
    <t>Николаев Анатолий</t>
  </si>
  <si>
    <t>Никоноров Алексей</t>
  </si>
  <si>
    <t>Новикова Арина</t>
  </si>
  <si>
    <t>Обыденник Роман</t>
  </si>
  <si>
    <t>Орлов Юрий</t>
  </si>
  <si>
    <t>Орлова Елена</t>
  </si>
  <si>
    <t>Орлова Кристина</t>
  </si>
  <si>
    <t>Павлов Даниил</t>
  </si>
  <si>
    <t>Панкова Александра</t>
  </si>
  <si>
    <t>Пекарский Вадим</t>
  </si>
  <si>
    <t>Пекарский Данил</t>
  </si>
  <si>
    <t>Петров Никита</t>
  </si>
  <si>
    <t>КНПЗ</t>
  </si>
  <si>
    <t>Писарев Александр</t>
  </si>
  <si>
    <t>Брянск</t>
  </si>
  <si>
    <t>Поскиваткина  Анастасия</t>
  </si>
  <si>
    <t>Присяжнюк Владимир</t>
  </si>
  <si>
    <t>Присяжнюк Татьяна</t>
  </si>
  <si>
    <t>Прошина Татьяна</t>
  </si>
  <si>
    <t>Радюхин Владислав</t>
  </si>
  <si>
    <t>Ращукин Александр</t>
  </si>
  <si>
    <t>СДЮСШОР 12</t>
  </si>
  <si>
    <t>Реф Эдуард</t>
  </si>
  <si>
    <t>Газпром</t>
  </si>
  <si>
    <t>Родин Кирилл</t>
  </si>
  <si>
    <t>Романов Валерий</t>
  </si>
  <si>
    <t>Романова Светлана</t>
  </si>
  <si>
    <t>Металлург</t>
  </si>
  <si>
    <t>Романцев Иван</t>
  </si>
  <si>
    <t>Рублев Евгений</t>
  </si>
  <si>
    <t>Рыжков Владимир</t>
  </si>
  <si>
    <t>Рыков Александр</t>
  </si>
  <si>
    <t>Самаерханов Руслан</t>
  </si>
  <si>
    <t>Ульяновск</t>
  </si>
  <si>
    <t>Сахабиев Владислав</t>
  </si>
  <si>
    <t>Свойкина Влада</t>
  </si>
  <si>
    <t>Седых Андрей</t>
  </si>
  <si>
    <t>Селиванов Алексей</t>
  </si>
  <si>
    <t>Селиванов Герман</t>
  </si>
  <si>
    <t>Селичев Сергей</t>
  </si>
  <si>
    <t>Семенец Никита</t>
  </si>
  <si>
    <t>Сердюков Сергей</t>
  </si>
  <si>
    <t>Серегин Николай</t>
  </si>
  <si>
    <t>Сидоренко Роман</t>
  </si>
  <si>
    <t>Силаев Юрий</t>
  </si>
  <si>
    <t>Сифонов Сергей</t>
  </si>
  <si>
    <t>Скрипникова София</t>
  </si>
  <si>
    <t>Слипуха Александр</t>
  </si>
  <si>
    <t>Слипуха Валерия</t>
  </si>
  <si>
    <t>Слипуха Михаил</t>
  </si>
  <si>
    <t>Сорокина Женя</t>
  </si>
  <si>
    <t>Приволжский</t>
  </si>
  <si>
    <t xml:space="preserve">Спирин Владимир </t>
  </si>
  <si>
    <t>Стародубцев Алексей</t>
  </si>
  <si>
    <t>Степанов Никита</t>
  </si>
  <si>
    <t>Степанов Павел</t>
  </si>
  <si>
    <t>Степанян Арно</t>
  </si>
  <si>
    <t>Степанян Павел</t>
  </si>
  <si>
    <t>Стешин Михаил</t>
  </si>
  <si>
    <t>Строкин Кирилл</t>
  </si>
  <si>
    <t>Парус</t>
  </si>
  <si>
    <t>Суздальцев Олег</t>
  </si>
  <si>
    <t>Султанов Александр</t>
  </si>
  <si>
    <t>Сухова Ирина</t>
  </si>
  <si>
    <t>Сухорукова Ирина</t>
  </si>
  <si>
    <t>Талдыкина Виктория</t>
  </si>
  <si>
    <t>Телицын Владимир</t>
  </si>
  <si>
    <t>Тельнов Сергей</t>
  </si>
  <si>
    <t>Телякаев Станислав</t>
  </si>
  <si>
    <t>Теплинская Евгения</t>
  </si>
  <si>
    <t>Терюшин Евгений</t>
  </si>
  <si>
    <t>Минтруд</t>
  </si>
  <si>
    <t>Тетерев Игорь</t>
  </si>
  <si>
    <t>Тимакова София</t>
  </si>
  <si>
    <t>Токарев Александр</t>
  </si>
  <si>
    <t>Торосян Арарат</t>
  </si>
  <si>
    <t>Трифонов Андрей</t>
  </si>
  <si>
    <t>Трофимова Дарья</t>
  </si>
  <si>
    <t>Туманова Наталья</t>
  </si>
  <si>
    <t>Тургулина Марианна</t>
  </si>
  <si>
    <t>Тыганов Андрей</t>
  </si>
  <si>
    <t>Тюгин Максим</t>
  </si>
  <si>
    <t>Тяпухин Владислав</t>
  </si>
  <si>
    <t>Удиванов Сергей</t>
  </si>
  <si>
    <t>Усманов Александр</t>
  </si>
  <si>
    <t>Устинов Максим</t>
  </si>
  <si>
    <t>Устинова Валерия</t>
  </si>
  <si>
    <t>Устинова Людмила</t>
  </si>
  <si>
    <t>Устинова Юлия</t>
  </si>
  <si>
    <t>Фадеев Константин</t>
  </si>
  <si>
    <t>Фадеева Елена</t>
  </si>
  <si>
    <t>Федин Дмитрий</t>
  </si>
  <si>
    <t>Роснефть</t>
  </si>
  <si>
    <t>Федосеева Людмила</t>
  </si>
  <si>
    <t>Феоткулов Саид</t>
  </si>
  <si>
    <t>Филушкин Алексей</t>
  </si>
  <si>
    <t>Фомичев Владислав</t>
  </si>
  <si>
    <t>Фроленков Артем</t>
  </si>
  <si>
    <t>Фролов Егор</t>
  </si>
  <si>
    <t>Хамидуллова Эльвира</t>
  </si>
  <si>
    <t>Хузин Рустам</t>
  </si>
  <si>
    <t>Школа 12</t>
  </si>
  <si>
    <t>Хуснутдинов Ерлан</t>
  </si>
  <si>
    <t>Мегафон</t>
  </si>
  <si>
    <t>Чапов Антон</t>
  </si>
  <si>
    <t>Ченцов Александр</t>
  </si>
  <si>
    <t>Чернов Борис</t>
  </si>
  <si>
    <t>Чернов Никита</t>
  </si>
  <si>
    <t>Чертыковцев Данил</t>
  </si>
  <si>
    <t>Четаев Константин</t>
  </si>
  <si>
    <t>Чилингарян Сейран</t>
  </si>
  <si>
    <t>Шайхутдинов Роман</t>
  </si>
  <si>
    <t>Шамин</t>
  </si>
  <si>
    <t>СЭС</t>
  </si>
  <si>
    <t>Шамрин Александр</t>
  </si>
  <si>
    <t>Сергиевск</t>
  </si>
  <si>
    <t>Шамрин Даниил</t>
  </si>
  <si>
    <t>Шарый Анастасия</t>
  </si>
  <si>
    <t>Шарый Ирина</t>
  </si>
  <si>
    <t>Шеленков Дмитрий</t>
  </si>
  <si>
    <t>Шереметьев Андрей</t>
  </si>
  <si>
    <t>Шереметьев Михаил</t>
  </si>
  <si>
    <t>Шереметьев Сергей</t>
  </si>
  <si>
    <t>Шестухина Наталья</t>
  </si>
  <si>
    <t>Ширяева Ирина</t>
  </si>
  <si>
    <t>Щербатых Валерия</t>
  </si>
  <si>
    <t>Юдаков Антон</t>
  </si>
  <si>
    <t>Юнушев Ильдар</t>
  </si>
  <si>
    <t>Юрченко Юлия</t>
  </si>
  <si>
    <t>Якимов Андрей</t>
  </si>
  <si>
    <t>Янкова Ольга</t>
  </si>
  <si>
    <t>Янкова Татьяна</t>
  </si>
  <si>
    <t>Малов Денис</t>
  </si>
  <si>
    <t>Шк. 73</t>
  </si>
  <si>
    <t>Мамедов Лев</t>
  </si>
  <si>
    <t>Красавин Александр</t>
  </si>
  <si>
    <t>Сухов Рушан</t>
  </si>
  <si>
    <t>Ягода Арсентий</t>
  </si>
  <si>
    <t>Дневной пансион</t>
  </si>
  <si>
    <t>Зубахин Сергей</t>
  </si>
  <si>
    <t>Карлов Алексей</t>
  </si>
  <si>
    <t>Громилин Игорь</t>
  </si>
  <si>
    <t>СГСХА</t>
  </si>
  <si>
    <t>Черкасов Владимир</t>
  </si>
  <si>
    <t>Большая Черниговка</t>
  </si>
  <si>
    <t>Быкова Екатерина</t>
  </si>
  <si>
    <t>Физика</t>
  </si>
  <si>
    <t>Лира</t>
  </si>
  <si>
    <t>Сахабеев Влад</t>
  </si>
  <si>
    <t>шк. 25</t>
  </si>
  <si>
    <t>Спирин Владимир</t>
  </si>
  <si>
    <t>Соколова Анастасия</t>
  </si>
  <si>
    <t>Тепнадзе Миранда</t>
  </si>
  <si>
    <t>Мещеряков Юрий</t>
  </si>
  <si>
    <t>Анохин Алексей</t>
  </si>
  <si>
    <t>Земсков Стансилав</t>
  </si>
  <si>
    <t>Божко Даниил</t>
  </si>
  <si>
    <t>Горбачев Станислав</t>
  </si>
  <si>
    <t>Метрополитен</t>
  </si>
  <si>
    <t>КНТ</t>
  </si>
  <si>
    <t>Наволочный Алексей</t>
  </si>
  <si>
    <t>Соколова Алина</t>
  </si>
  <si>
    <t>Ушенко Татьяна</t>
  </si>
  <si>
    <t>Данилов Антон</t>
  </si>
  <si>
    <t>Прудников Виталий</t>
  </si>
  <si>
    <t>Стародубцев</t>
  </si>
  <si>
    <t>Гафиатуллин Чингиз</t>
  </si>
  <si>
    <t>Абдувалиев Шариф</t>
  </si>
  <si>
    <t>Дергачев Андрей</t>
  </si>
  <si>
    <t>Б. Черниговка</t>
  </si>
  <si>
    <t>Мальшин</t>
  </si>
  <si>
    <t>Хе</t>
  </si>
  <si>
    <t>Тимин Евгений</t>
  </si>
  <si>
    <t>Григорьев Максим</t>
  </si>
  <si>
    <t>Талах Илья</t>
  </si>
  <si>
    <t>Литвинов Дмитрий</t>
  </si>
  <si>
    <t>Михневич Александр</t>
  </si>
  <si>
    <t>Кириенков Артем</t>
  </si>
  <si>
    <t>Тишаков Дмитрий</t>
  </si>
  <si>
    <t>Бородина Олеся</t>
  </si>
  <si>
    <t>Гурьянов Константин</t>
  </si>
  <si>
    <t>Цилдерманис Эрик</t>
  </si>
  <si>
    <t>Кочанов Антон</t>
  </si>
  <si>
    <t>СамГУ</t>
  </si>
  <si>
    <t>Битанов Александр</t>
  </si>
  <si>
    <t>Абудихин Александр</t>
  </si>
  <si>
    <t>Шк. 8</t>
  </si>
  <si>
    <t>Пугачев Дмитрий</t>
  </si>
  <si>
    <t>Анисимов Никита</t>
  </si>
  <si>
    <t>Кристофоли Олег</t>
  </si>
  <si>
    <t>Базаркин Сергей</t>
  </si>
  <si>
    <t>Школа 132</t>
  </si>
  <si>
    <t>Волков Сергей</t>
  </si>
  <si>
    <t>Рожнов Дориан</t>
  </si>
  <si>
    <t>Соколов Алексей</t>
  </si>
  <si>
    <t>Яковлев Юрий</t>
  </si>
  <si>
    <t>Рылов Иван</t>
  </si>
  <si>
    <t>Желовников Андрей</t>
  </si>
  <si>
    <t>Комсомолец</t>
  </si>
  <si>
    <t>Сенаторов Игорь</t>
  </si>
  <si>
    <t>Толоконников Сергей</t>
  </si>
  <si>
    <t>ООО "Вист-проект"</t>
  </si>
  <si>
    <t>Молостов Александр</t>
  </si>
  <si>
    <t>УВАУГА</t>
  </si>
  <si>
    <t>Чернов Данил</t>
  </si>
  <si>
    <t>Андрейчук Александр</t>
  </si>
  <si>
    <t>Жигулин Алексей</t>
  </si>
  <si>
    <t>Пеликанова Полина</t>
  </si>
  <si>
    <t>Суханов Федор</t>
  </si>
  <si>
    <t>Сызганова Анна</t>
  </si>
  <si>
    <t>Адиякова Елена</t>
  </si>
  <si>
    <t>Никаноров Алексей</t>
  </si>
  <si>
    <t>Мельник Дмитрий</t>
  </si>
  <si>
    <t>Авакян Артем</t>
  </si>
  <si>
    <t>МИР</t>
  </si>
  <si>
    <t>Сергеева Александра</t>
  </si>
  <si>
    <t>Калашников Владислав</t>
  </si>
  <si>
    <t>Шумилин Михаил</t>
  </si>
  <si>
    <t>ВПК Концепт</t>
  </si>
  <si>
    <t>Ряднова Евгения</t>
  </si>
  <si>
    <t>Быстрова Анна</t>
  </si>
  <si>
    <t>Акбуллатова Наталья</t>
  </si>
  <si>
    <t>Хабибуллин Алим</t>
  </si>
  <si>
    <t>Тарасов Юрий</t>
  </si>
  <si>
    <t>Бондаренко Анастасия</t>
  </si>
  <si>
    <t>Фролов Евгений</t>
  </si>
  <si>
    <t>Тагиров Евгений</t>
  </si>
  <si>
    <t>Панькеев Дмитрий</t>
  </si>
  <si>
    <t>Шаталов Денис</t>
  </si>
  <si>
    <t>СПО СГЭУ</t>
  </si>
  <si>
    <t>Ершов Юрий</t>
  </si>
  <si>
    <t>Пертулисов Юрий</t>
  </si>
  <si>
    <t>Горелова Анна</t>
  </si>
  <si>
    <t>Киселева Юлия</t>
  </si>
  <si>
    <t>Ковалев Владимир</t>
  </si>
  <si>
    <t>Макарова Ирина</t>
  </si>
  <si>
    <t>Масалов Андрей</t>
  </si>
  <si>
    <t>Беленькая Алла</t>
  </si>
  <si>
    <t>Зебра</t>
  </si>
  <si>
    <t>Зитуллина Виктория</t>
  </si>
  <si>
    <t>Журавлева Екатерина</t>
  </si>
  <si>
    <t>Шарапов Шавкет</t>
  </si>
  <si>
    <t>Шантала</t>
  </si>
  <si>
    <t>Кизимиров Дмитрий</t>
  </si>
  <si>
    <t>Савачаев Алексей</t>
  </si>
  <si>
    <t>Эрнепесова Галина</t>
  </si>
  <si>
    <t>Янкова Екатерина</t>
  </si>
  <si>
    <t>Цырулев Даниил</t>
  </si>
  <si>
    <t>Казак Полина</t>
  </si>
  <si>
    <t>Богачев Виктор</t>
  </si>
  <si>
    <t>Кудрицкая Елена</t>
  </si>
  <si>
    <t>Сакин Максим</t>
  </si>
  <si>
    <t>Шелкаев Степан</t>
  </si>
  <si>
    <t>Кузьмин Игорь</t>
  </si>
  <si>
    <t>Корженко Сергей</t>
  </si>
  <si>
    <t>Денисов Михаил</t>
  </si>
  <si>
    <t>Платонов Андрей</t>
  </si>
  <si>
    <t>Умаров Абдулхай</t>
  </si>
  <si>
    <t>Желовников Влад</t>
  </si>
  <si>
    <t>Савельева Анастасия</t>
  </si>
  <si>
    <t xml:space="preserve">Рейтинг </t>
  </si>
  <si>
    <t xml:space="preserve">Дельта </t>
  </si>
  <si>
    <t>Место</t>
  </si>
  <si>
    <t>Самерханов Руслан</t>
  </si>
  <si>
    <t>Зеленов Максим</t>
  </si>
  <si>
    <t>Ненашев Иван</t>
  </si>
  <si>
    <t>Гольтяпин Николай</t>
  </si>
  <si>
    <t>Захаркин Дмитрий</t>
  </si>
  <si>
    <t>Волков Павел</t>
  </si>
  <si>
    <t>Пюльзю Арина</t>
  </si>
  <si>
    <t>Горгадзе Вахтанг</t>
  </si>
  <si>
    <t>Исаев Андрей</t>
  </si>
  <si>
    <t>Вечканова Полина</t>
  </si>
  <si>
    <t>Ефимов Геннадий</t>
  </si>
  <si>
    <t>Прохоров Александр</t>
  </si>
  <si>
    <t>Назарова Ольга</t>
  </si>
  <si>
    <t>Нецко Никита</t>
  </si>
  <si>
    <t>Куликов Иван</t>
  </si>
  <si>
    <t>Ельшов Максим</t>
  </si>
  <si>
    <t>Гаврилов Владимир</t>
  </si>
  <si>
    <t>Поликарпов Николай</t>
  </si>
  <si>
    <t>Русскин Артур</t>
  </si>
  <si>
    <t>Карасев Вадим</t>
  </si>
  <si>
    <t>Бурцев Андрей</t>
  </si>
  <si>
    <t>Стрепков Никита</t>
  </si>
  <si>
    <t>Данилов Кирилл</t>
  </si>
  <si>
    <t>Иринин Александр</t>
  </si>
  <si>
    <t>Колпаков Максим</t>
  </si>
  <si>
    <t>Мирошниченко Федор</t>
  </si>
  <si>
    <t>Мустафин Серик</t>
  </si>
  <si>
    <t>Курятников Павел</t>
  </si>
  <si>
    <t>Свечников Сергей</t>
  </si>
  <si>
    <t>TTW
рейтинг</t>
  </si>
  <si>
    <t>II
06.11.17</t>
  </si>
  <si>
    <t>Участники</t>
  </si>
  <si>
    <t>Айвазян Сосо</t>
  </si>
  <si>
    <t>Духов Егор</t>
  </si>
  <si>
    <t>Соломатин Серж</t>
  </si>
  <si>
    <t>Буташев Антон</t>
  </si>
  <si>
    <t>Чертыковцев Данила</t>
  </si>
  <si>
    <t>Микрюков Павел</t>
  </si>
  <si>
    <t>Кидасов Булат</t>
  </si>
  <si>
    <t>Корнилин Дмитрий</t>
  </si>
  <si>
    <t>I
17.09.17</t>
  </si>
  <si>
    <t>II
08.10.17</t>
  </si>
  <si>
    <t>III   27.11.16</t>
  </si>
  <si>
    <t>IV  11.12.16</t>
  </si>
  <si>
    <t xml:space="preserve">   V    26.02.17</t>
  </si>
  <si>
    <t xml:space="preserve">   VI      19.03.17</t>
  </si>
  <si>
    <t>VII   02.04.17</t>
  </si>
  <si>
    <t>VIII  16.04.17</t>
  </si>
  <si>
    <t xml:space="preserve">IX
14.05.17  </t>
  </si>
  <si>
    <t>Сумма</t>
  </si>
  <si>
    <t>Сумма-2</t>
  </si>
  <si>
    <t>Посещ.</t>
  </si>
  <si>
    <t>Пол</t>
  </si>
  <si>
    <t>Лучший
результат</t>
  </si>
  <si>
    <t>Соломатин Виктор</t>
  </si>
  <si>
    <t>Волжская Коммуна</t>
  </si>
  <si>
    <t>ПГК</t>
  </si>
  <si>
    <t>ЦВО "Творчество"</t>
  </si>
  <si>
    <t>Падорин Андрей</t>
  </si>
  <si>
    <t>Семенов Александр</t>
  </si>
  <si>
    <t>СамГУПС</t>
  </si>
  <si>
    <t>Сахабиев Максим</t>
  </si>
  <si>
    <t>Раков Валерий</t>
  </si>
  <si>
    <t>шк. 84</t>
  </si>
  <si>
    <t>Квяткина Яна</t>
  </si>
  <si>
    <t>ТГК</t>
  </si>
  <si>
    <t>Прохорова Олеся</t>
  </si>
  <si>
    <t>Адиянова Ольга</t>
  </si>
  <si>
    <t>Кузнецов Яков</t>
  </si>
  <si>
    <t>Семин Михаил</t>
  </si>
  <si>
    <t>Легошин Даниил</t>
  </si>
  <si>
    <t>Филиппов Александр</t>
  </si>
  <si>
    <t>СНИПИ</t>
  </si>
  <si>
    <t>Ефимова Ульяна</t>
  </si>
  <si>
    <t>Грициотов Иван</t>
  </si>
  <si>
    <t>Тарасян Арарат</t>
  </si>
  <si>
    <t>Бахмет Петр</t>
  </si>
  <si>
    <t>Столяров Артем</t>
  </si>
  <si>
    <t>Яковлева Анастасия</t>
  </si>
  <si>
    <t>Цуцкарева Анастасия</t>
  </si>
  <si>
    <t>Ельшов Александр</t>
  </si>
  <si>
    <t>Задорожный Илья</t>
  </si>
  <si>
    <t>Столярова Ольга</t>
  </si>
  <si>
    <t>Вильдеев Николай</t>
  </si>
  <si>
    <t>ИП</t>
  </si>
  <si>
    <t>МГУ</t>
  </si>
  <si>
    <t>Лучкин Вадим</t>
  </si>
  <si>
    <t>Федяев Антон</t>
  </si>
  <si>
    <t>Буров Алексей</t>
  </si>
  <si>
    <t>Быков Максим</t>
  </si>
  <si>
    <t>Васильева Диана</t>
  </si>
  <si>
    <t>Виецкий Ярослав</t>
  </si>
  <si>
    <t>Вирясов Илья</t>
  </si>
  <si>
    <t>ТГУ</t>
  </si>
  <si>
    <t>Герасимов Василий</t>
  </si>
  <si>
    <t>Трудстрой</t>
  </si>
  <si>
    <t>Дорожкин Егор</t>
  </si>
  <si>
    <t>Кан Александр</t>
  </si>
  <si>
    <t>Красавина Ольга</t>
  </si>
  <si>
    <t>Красавина Юлия</t>
  </si>
  <si>
    <t>Куваев Никита</t>
  </si>
  <si>
    <t>Лисенков Виктор</t>
  </si>
  <si>
    <t>Милохов Александр</t>
  </si>
  <si>
    <t>Красноармейское</t>
  </si>
  <si>
    <t>Мирошниченков Федор</t>
  </si>
  <si>
    <t>ТРК Терра</t>
  </si>
  <si>
    <t>Поскиваткина Анастасия</t>
  </si>
  <si>
    <t>Швецов Сергей</t>
  </si>
  <si>
    <t>Шишкин Сергей</t>
  </si>
  <si>
    <t>Экран</t>
  </si>
  <si>
    <t>Янкова Екатернина</t>
  </si>
  <si>
    <t>Гл. судья, судья РК</t>
  </si>
  <si>
    <t>Демчук Е.Е.</t>
  </si>
  <si>
    <t>Гл. секретарь</t>
  </si>
  <si>
    <t>Мокеева Л.А.</t>
  </si>
  <si>
    <r>
      <t xml:space="preserve">I
</t>
    </r>
    <r>
      <rPr>
        <b/>
        <i/>
        <sz val="11"/>
        <rFont val="Garamond"/>
        <family val="1"/>
      </rPr>
      <t>17.09.17</t>
    </r>
  </si>
  <si>
    <r>
      <t xml:space="preserve">II
</t>
    </r>
    <r>
      <rPr>
        <b/>
        <i/>
        <sz val="11"/>
        <rFont val="Garamond"/>
        <family val="1"/>
      </rPr>
      <t>08.10.17</t>
    </r>
  </si>
  <si>
    <r>
      <t xml:space="preserve">III
</t>
    </r>
    <r>
      <rPr>
        <b/>
        <i/>
        <sz val="11"/>
        <rFont val="Garamond"/>
        <family val="1"/>
      </rPr>
      <t>27.11.17</t>
    </r>
  </si>
  <si>
    <r>
      <t xml:space="preserve">IV
</t>
    </r>
    <r>
      <rPr>
        <b/>
        <i/>
        <sz val="11"/>
        <rFont val="Garamond"/>
        <family val="1"/>
      </rPr>
      <t>14.01.18</t>
    </r>
  </si>
  <si>
    <r>
      <t xml:space="preserve">V
</t>
    </r>
    <r>
      <rPr>
        <b/>
        <i/>
        <sz val="11"/>
        <rFont val="Garamond"/>
        <family val="1"/>
      </rPr>
      <t>04.02.18</t>
    </r>
  </si>
  <si>
    <r>
      <t xml:space="preserve">VI
</t>
    </r>
    <r>
      <rPr>
        <b/>
        <i/>
        <sz val="11"/>
        <rFont val="Garamond"/>
        <family val="1"/>
      </rPr>
      <t>25.03.18</t>
    </r>
  </si>
  <si>
    <r>
      <t xml:space="preserve">VII
</t>
    </r>
    <r>
      <rPr>
        <b/>
        <i/>
        <sz val="11"/>
        <rFont val="Garamond"/>
        <family val="1"/>
      </rPr>
      <t>15.04.18</t>
    </r>
  </si>
  <si>
    <r>
      <t xml:space="preserve">VIII
</t>
    </r>
    <r>
      <rPr>
        <b/>
        <i/>
        <sz val="11"/>
        <rFont val="Garamond"/>
        <family val="1"/>
      </rPr>
      <t>29.04.18</t>
    </r>
  </si>
  <si>
    <r>
      <t xml:space="preserve">IX
</t>
    </r>
    <r>
      <rPr>
        <b/>
        <i/>
        <sz val="11"/>
        <rFont val="Garamond"/>
        <family val="1"/>
      </rPr>
      <t>06.05.17</t>
    </r>
  </si>
  <si>
    <t>Туров</t>
  </si>
  <si>
    <t>Средний результат</t>
  </si>
  <si>
    <t>Феоткулов Саид-Акрам</t>
  </si>
  <si>
    <t>Троцкая Ольга</t>
  </si>
  <si>
    <t>Ларин Матвей</t>
  </si>
  <si>
    <t>Школа 84</t>
  </si>
  <si>
    <t>Берлов Дмитрий</t>
  </si>
  <si>
    <t>Мустафин Камиль</t>
  </si>
  <si>
    <t>Горбачев Илья</t>
  </si>
  <si>
    <t>Горбунов Алексей</t>
  </si>
  <si>
    <t>Абдурахманов Алишер</t>
  </si>
  <si>
    <t>Леонтьев Алексей</t>
  </si>
  <si>
    <t>Цыганкова Светлана</t>
  </si>
  <si>
    <t>Кулик Сергей</t>
  </si>
  <si>
    <t>Тимергазин Руслан</t>
  </si>
  <si>
    <t>Ларин Максим</t>
  </si>
  <si>
    <t>Пилипенко Сергей</t>
  </si>
  <si>
    <t>Антипова Анна</t>
  </si>
  <si>
    <t>Перспектива</t>
  </si>
  <si>
    <t>Кондрахина Татьяна</t>
  </si>
  <si>
    <t>Токарев Егор</t>
  </si>
  <si>
    <t xml:space="preserve"> Школа 65</t>
  </si>
  <si>
    <t>Охотников Дмитрий</t>
  </si>
  <si>
    <t>Зубов Иван</t>
  </si>
  <si>
    <t>Арчибасов Александр</t>
  </si>
  <si>
    <t>Игольницын Виктор</t>
  </si>
  <si>
    <t>Веденеев Артем</t>
  </si>
  <si>
    <t>ОРВО</t>
  </si>
  <si>
    <t>Зубов Алексей</t>
  </si>
  <si>
    <t>Боковой Константин</t>
  </si>
  <si>
    <t>Рящина Ксения</t>
  </si>
  <si>
    <t>Абакуменко Олеся</t>
  </si>
  <si>
    <t>Острицов Василий</t>
  </si>
  <si>
    <t>Пеньков Данил</t>
  </si>
  <si>
    <t>Зажарнов Клим</t>
  </si>
  <si>
    <t>Рожнов Дорелье</t>
  </si>
  <si>
    <t>Лесовой Юрий</t>
  </si>
  <si>
    <t>Дорофеев Артем</t>
  </si>
  <si>
    <t>Сулейманова Злата</t>
  </si>
  <si>
    <t>Рашидов Денис</t>
  </si>
  <si>
    <t>Сёмин Михаил</t>
  </si>
  <si>
    <t>Филушкина Полина</t>
  </si>
  <si>
    <t>Дмитриев Максим</t>
  </si>
  <si>
    <t>Экология детства</t>
  </si>
  <si>
    <t>Балабанов Савва</t>
  </si>
  <si>
    <t>Паланджянц Олег</t>
  </si>
  <si>
    <t>Адилов Мирам</t>
  </si>
  <si>
    <t>Усейнов Усейн</t>
  </si>
  <si>
    <t>Усейнов Асен</t>
  </si>
  <si>
    <t>Желтоухова Мария</t>
  </si>
  <si>
    <t>Галимов Тимур</t>
  </si>
  <si>
    <t>Бражников Константин</t>
  </si>
  <si>
    <t>Преститж</t>
  </si>
  <si>
    <t>Джалилов Али</t>
  </si>
  <si>
    <t>Кветкина Яна</t>
  </si>
  <si>
    <t>Семина Виктория</t>
  </si>
  <si>
    <t>Супер</t>
  </si>
  <si>
    <t>Высшая</t>
  </si>
  <si>
    <t>Первая</t>
  </si>
  <si>
    <t>Вторая</t>
  </si>
  <si>
    <t xml:space="preserve">Участник </t>
  </si>
  <si>
    <t>Рускин Артур</t>
  </si>
  <si>
    <t>Вирясов ?</t>
  </si>
  <si>
    <t>Δ</t>
  </si>
  <si>
    <t>М.</t>
  </si>
  <si>
    <t>Герасиомв Василий</t>
  </si>
  <si>
    <t>СУПЕР</t>
  </si>
  <si>
    <t>ВЫСШАЯ</t>
  </si>
  <si>
    <t>ПЕРВАЯ</t>
  </si>
  <si>
    <t>ВТОРАЯ</t>
  </si>
  <si>
    <t xml:space="preserve">Ефимов Михаил Алексеевич </t>
  </si>
  <si>
    <t xml:space="preserve">Иванов Роман Михайлович </t>
  </si>
  <si>
    <t xml:space="preserve">Юдаков Антон Михайлович </t>
  </si>
  <si>
    <t xml:space="preserve">Меркулов Николай Валерьевич </t>
  </si>
  <si>
    <t xml:space="preserve">Ненашев Иван Владимирович </t>
  </si>
  <si>
    <t xml:space="preserve">Самерханов Руслан Маратович </t>
  </si>
  <si>
    <t xml:space="preserve">Сахабиев Владислав Витальевич </t>
  </si>
  <si>
    <t xml:space="preserve">Орлова Елена Юрьевна </t>
  </si>
  <si>
    <t xml:space="preserve">Зубахин Артем Сергеевич </t>
  </si>
  <si>
    <t xml:space="preserve">Валиахметов Дмитрий Анварович </t>
  </si>
  <si>
    <t xml:space="preserve">Устинова Юлия Владимировна </t>
  </si>
  <si>
    <t xml:space="preserve">Захаркин Дмитрий Сергеевич </t>
  </si>
  <si>
    <t xml:space="preserve">Троцкая Ольга Георгиевна </t>
  </si>
  <si>
    <t xml:space="preserve">Шарый Ирина Алексеевна </t>
  </si>
  <si>
    <t xml:space="preserve">Климов Евгений Витальевич </t>
  </si>
  <si>
    <t xml:space="preserve">Фомичев Владислав Алексеевич </t>
  </si>
  <si>
    <t xml:space="preserve">Шарый Анастасия Алексеевна </t>
  </si>
  <si>
    <t xml:space="preserve">Ращукин Александр Дмитриевич </t>
  </si>
  <si>
    <t xml:space="preserve">Насибулова Айгуль Зуфаровна </t>
  </si>
  <si>
    <t xml:space="preserve">Бурачек Владимир Николаевич </t>
  </si>
  <si>
    <t xml:space="preserve">Духов Егор Сергеевич </t>
  </si>
  <si>
    <t xml:space="preserve">Тыганов Андрей Павлович </t>
  </si>
  <si>
    <t xml:space="preserve">Мироненков Юрий Владимирович </t>
  </si>
  <si>
    <t xml:space="preserve">Николаев Анатолий Александрович </t>
  </si>
  <si>
    <t xml:space="preserve">Каверин Евгений Григорьевич </t>
  </si>
  <si>
    <t xml:space="preserve">Ларин Матвей Владимирович </t>
  </si>
  <si>
    <t xml:space="preserve">Прохоров Александр Николаевич </t>
  </si>
  <si>
    <t xml:space="preserve">Усманов Александр Владимирович </t>
  </si>
  <si>
    <t xml:space="preserve">Токарев Александр Алексеевич </t>
  </si>
  <si>
    <t xml:space="preserve">Реф Эдуард Романович </t>
  </si>
  <si>
    <t xml:space="preserve">Шамрин Даниил Александрович </t>
  </si>
  <si>
    <t xml:space="preserve">Мускатин Алексей Егорович </t>
  </si>
  <si>
    <t xml:space="preserve">Абдурахманов Алишер Рауфович </t>
  </si>
  <si>
    <t xml:space="preserve">Нецко Никита Анатольевич </t>
  </si>
  <si>
    <t xml:space="preserve">Шамрин Александр Владимирович </t>
  </si>
  <si>
    <t xml:space="preserve">Гончарова Анна Николаевна </t>
  </si>
  <si>
    <t>горбачев илья</t>
  </si>
  <si>
    <t>formula</t>
  </si>
  <si>
    <t>Пилипенко Cергей</t>
  </si>
  <si>
    <t>Хлопяник Михаил</t>
  </si>
  <si>
    <t>Пилипенко сергей</t>
  </si>
  <si>
    <t>I
23.10.16</t>
  </si>
  <si>
    <t>TTW рейтинг</t>
  </si>
  <si>
    <t>м</t>
  </si>
  <si>
    <t>I</t>
  </si>
  <si>
    <t>II</t>
  </si>
  <si>
    <t>III</t>
  </si>
  <si>
    <t>IV</t>
  </si>
  <si>
    <t>V</t>
  </si>
  <si>
    <t>VI</t>
  </si>
  <si>
    <t>VII</t>
  </si>
  <si>
    <t>VIII</t>
  </si>
  <si>
    <t>Штраф</t>
  </si>
  <si>
    <t>Посещения</t>
  </si>
  <si>
    <t>ж</t>
  </si>
  <si>
    <t>Акопян Геворг</t>
  </si>
  <si>
    <t>Ахмедов</t>
  </si>
  <si>
    <t>Бахаев Дмитрий</t>
  </si>
  <si>
    <t>Бдажев</t>
  </si>
  <si>
    <t>Ветошкин Вадим</t>
  </si>
  <si>
    <t>Воронцова Ольга</t>
  </si>
  <si>
    <t>Планета</t>
  </si>
  <si>
    <t>Гафиатуллина Галина</t>
  </si>
  <si>
    <t>Горюнов</t>
  </si>
  <si>
    <t>Дедин Дмитрий</t>
  </si>
  <si>
    <t>Емельянов Андрей</t>
  </si>
  <si>
    <t>Золотилов Владислав</t>
  </si>
  <si>
    <t>Камальдинов Ильдар</t>
  </si>
  <si>
    <t>Технический лицей</t>
  </si>
  <si>
    <t>Ковалев Игорь</t>
  </si>
  <si>
    <t>Офис Ком</t>
  </si>
  <si>
    <t>Команова Диана</t>
  </si>
  <si>
    <t>Корнилов Дмитрий</t>
  </si>
  <si>
    <t>Королев Дмитрий</t>
  </si>
  <si>
    <t>Кошкин</t>
  </si>
  <si>
    <t>Ларин Владимир</t>
  </si>
  <si>
    <t>Волгопроект</t>
  </si>
  <si>
    <t>Насибуллова Айгуль</t>
  </si>
  <si>
    <t>Никифорова</t>
  </si>
  <si>
    <t>Нуралиев Булат</t>
  </si>
  <si>
    <t>Огнев Илья</t>
  </si>
  <si>
    <t>Ольховский Владислав</t>
  </si>
  <si>
    <t>Прокопенко Иван</t>
  </si>
  <si>
    <t>Раскольников Дмитрий</t>
  </si>
  <si>
    <t>БТЭЦ</t>
  </si>
  <si>
    <t>Савачаев</t>
  </si>
  <si>
    <t>Свитченко</t>
  </si>
  <si>
    <t>Тяпухин Влад</t>
  </si>
  <si>
    <t xml:space="preserve">Чернов Никита </t>
  </si>
  <si>
    <t>Чиркин Александр</t>
  </si>
  <si>
    <t>КАДИ</t>
  </si>
  <si>
    <t>Чупраков Антон</t>
  </si>
  <si>
    <t>Шалин Кирилл</t>
  </si>
  <si>
    <t>Шашкина Алена</t>
  </si>
  <si>
    <t>Шишков</t>
  </si>
  <si>
    <t>Шторг Полина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</si>
</sst>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DD/MM/YY"/>
    <numFmt numFmtId="168" formatCode="0"/>
  </numFmts>
  <fonts count="28">
    <font>
      <sz val="10"/>
      <name val="Arial"/>
      <family val="2"/>
    </font>
    <font>
      <b/>
      <i/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b/>
      <sz val="12"/>
      <name val="Arial"/>
      <family val="1"/>
    </font>
    <font>
      <sz val="8"/>
      <color indexed="8"/>
      <name val="Arial"/>
      <family val="2"/>
    </font>
    <font>
      <b/>
      <i/>
      <sz val="14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i/>
      <sz val="13"/>
      <name val="Garamond"/>
      <family val="1"/>
    </font>
    <font>
      <b/>
      <i/>
      <sz val="11"/>
      <name val="Garamond"/>
      <family val="1"/>
    </font>
    <font>
      <b/>
      <sz val="13"/>
      <name val="Garamond"/>
      <family val="1"/>
    </font>
    <font>
      <b/>
      <sz val="13"/>
      <color indexed="9"/>
      <name val="Garamond"/>
      <family val="1"/>
    </font>
    <font>
      <sz val="13"/>
      <name val="Garamond"/>
      <family val="1"/>
    </font>
    <font>
      <b/>
      <sz val="13"/>
      <color indexed="8"/>
      <name val="Garamond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9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22"/>
      <name val="Times New Roman"/>
      <family val="1"/>
    </font>
    <font>
      <i/>
      <sz val="12"/>
      <color indexed="22"/>
      <name val="Times New Roman"/>
      <family val="1"/>
    </font>
    <font>
      <b/>
      <i/>
      <sz val="12"/>
      <name val="Book Antiqua"/>
      <family val="1"/>
    </font>
    <font>
      <b/>
      <sz val="12"/>
      <name val="Book Antiqua"/>
      <family val="1"/>
    </font>
    <font>
      <i/>
      <sz val="12"/>
      <name val="Book Antiqua"/>
      <family val="1"/>
    </font>
    <font>
      <sz val="12"/>
      <name val="Arial Cyr"/>
      <family val="2"/>
    </font>
    <font>
      <sz val="12"/>
      <name val="Arial"/>
      <family val="2"/>
    </font>
    <font>
      <b/>
      <sz val="12"/>
      <color indexed="10"/>
      <name val="Times New Roman"/>
      <family val="1"/>
    </font>
    <font>
      <sz val="5.1"/>
      <color indexed="8"/>
      <name val="Segoe UI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</cellStyleXfs>
  <cellXfs count="144">
    <xf numFmtId="164" fontId="0" fillId="0" borderId="0" xfId="0" applyAlignment="1">
      <alignment/>
    </xf>
    <xf numFmtId="165" fontId="1" fillId="2" borderId="1" xfId="20" applyNumberFormat="1" applyFont="1" applyFill="1" applyBorder="1" applyAlignment="1">
      <alignment horizontal="center" vertical="center" wrapText="1"/>
      <protection/>
    </xf>
    <xf numFmtId="166" fontId="1" fillId="2" borderId="1" xfId="20" applyNumberFormat="1" applyFont="1" applyFill="1" applyBorder="1" applyAlignment="1">
      <alignment horizontal="center" vertical="center" wrapText="1"/>
      <protection/>
    </xf>
    <xf numFmtId="166" fontId="3" fillId="3" borderId="1" xfId="20" applyNumberFormat="1" applyFont="1" applyFill="1" applyBorder="1" applyAlignment="1">
      <alignment horizontal="left" vertical="center"/>
      <protection/>
    </xf>
    <xf numFmtId="166" fontId="3" fillId="0" borderId="1" xfId="20" applyNumberFormat="1" applyFont="1" applyFill="1" applyBorder="1" applyAlignment="1">
      <alignment horizontal="center" vertical="center"/>
      <protection/>
    </xf>
    <xf numFmtId="164" fontId="3" fillId="0" borderId="1" xfId="20" applyNumberFormat="1" applyFont="1" applyFill="1" applyBorder="1" applyAlignment="1">
      <alignment horizontal="center" vertical="center"/>
      <protection/>
    </xf>
    <xf numFmtId="166" fontId="3" fillId="3" borderId="1" xfId="20" applyNumberFormat="1" applyFont="1" applyFill="1" applyBorder="1" applyAlignment="1">
      <alignment vertical="center"/>
      <protection/>
    </xf>
    <xf numFmtId="166" fontId="3" fillId="3" borderId="1" xfId="20" applyNumberFormat="1" applyFont="1" applyFill="1" applyBorder="1" applyAlignment="1">
      <alignment horizontal="left"/>
      <protection/>
    </xf>
    <xf numFmtId="166" fontId="3" fillId="0" borderId="1" xfId="20" applyNumberFormat="1" applyFont="1" applyFill="1" applyBorder="1" applyAlignment="1">
      <alignment horizontal="center"/>
      <protection/>
    </xf>
    <xf numFmtId="164" fontId="2" fillId="0" borderId="0" xfId="20">
      <alignment/>
      <protection/>
    </xf>
    <xf numFmtId="166" fontId="4" fillId="3" borderId="1" xfId="20" applyNumberFormat="1" applyFont="1" applyFill="1" applyBorder="1" applyAlignment="1">
      <alignment horizontal="left"/>
      <protection/>
    </xf>
    <xf numFmtId="164" fontId="0" fillId="0" borderId="0" xfId="0" applyAlignment="1">
      <alignment/>
    </xf>
    <xf numFmtId="164" fontId="5" fillId="0" borderId="1" xfId="0" applyFont="1" applyBorder="1" applyAlignment="1">
      <alignment vertical="center"/>
    </xf>
    <xf numFmtId="164" fontId="5" fillId="0" borderId="1" xfId="0" applyFont="1" applyBorder="1" applyAlignment="1">
      <alignment vertical="center" wrapText="1"/>
    </xf>
    <xf numFmtId="165" fontId="6" fillId="2" borderId="1" xfId="20" applyNumberFormat="1" applyFont="1" applyFill="1" applyBorder="1" applyAlignment="1">
      <alignment horizontal="center" vertical="center" wrapText="1"/>
      <protection/>
    </xf>
    <xf numFmtId="166" fontId="6" fillId="2" borderId="1" xfId="20" applyNumberFormat="1" applyFont="1" applyFill="1" applyBorder="1" applyAlignment="1">
      <alignment horizontal="center" vertical="center" wrapText="1"/>
      <protection/>
    </xf>
    <xf numFmtId="164" fontId="1" fillId="2" borderId="1" xfId="20" applyNumberFormat="1" applyFont="1" applyFill="1" applyBorder="1" applyAlignment="1">
      <alignment horizontal="center" vertical="center" wrapText="1"/>
      <protection/>
    </xf>
    <xf numFmtId="164" fontId="0" fillId="4" borderId="0" xfId="0" applyFill="1" applyAlignment="1">
      <alignment/>
    </xf>
    <xf numFmtId="164" fontId="3" fillId="0" borderId="1" xfId="20" applyNumberFormat="1" applyFont="1" applyFill="1" applyBorder="1" applyAlignment="1">
      <alignment horizontal="center"/>
      <protection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3" fillId="0" borderId="1" xfId="20" applyNumberFormat="1" applyFont="1" applyFill="1" applyBorder="1" applyAlignment="1">
      <alignment horizontal="left" vertical="center"/>
      <protection/>
    </xf>
    <xf numFmtId="164" fontId="3" fillId="5" borderId="1" xfId="20" applyNumberFormat="1" applyFont="1" applyFill="1" applyBorder="1" applyAlignment="1">
      <alignment horizontal="center" vertical="center"/>
      <protection/>
    </xf>
    <xf numFmtId="164" fontId="3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1" fillId="0" borderId="1" xfId="20" applyNumberFormat="1" applyFont="1" applyBorder="1" applyAlignment="1">
      <alignment horizontal="center" vertical="center"/>
      <protection/>
    </xf>
    <xf numFmtId="164" fontId="1" fillId="0" borderId="1" xfId="0" applyNumberFormat="1" applyFont="1" applyBorder="1" applyAlignment="1">
      <alignment horizontal="center" vertical="center"/>
    </xf>
    <xf numFmtId="164" fontId="2" fillId="0" borderId="0" xfId="20" applyNumberFormat="1" applyAlignment="1">
      <alignment horizontal="center" vertical="center"/>
      <protection/>
    </xf>
    <xf numFmtId="164" fontId="3" fillId="0" borderId="1" xfId="20" applyFont="1" applyFill="1" applyBorder="1" applyAlignment="1">
      <alignment horizontal="center" vertical="center"/>
      <protection/>
    </xf>
    <xf numFmtId="165" fontId="3" fillId="0" borderId="1" xfId="20" applyNumberFormat="1" applyFont="1" applyFill="1" applyBorder="1" applyAlignment="1">
      <alignment horizontal="center" vertical="center"/>
      <protection/>
    </xf>
    <xf numFmtId="164" fontId="7" fillId="6" borderId="1" xfId="20" applyNumberFormat="1" applyFont="1" applyFill="1" applyBorder="1" applyAlignment="1">
      <alignment horizontal="center" vertical="center"/>
      <protection/>
    </xf>
    <xf numFmtId="164" fontId="7" fillId="6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64" fontId="3" fillId="7" borderId="1" xfId="20" applyNumberFormat="1" applyFont="1" applyFill="1" applyBorder="1" applyAlignment="1">
      <alignment horizontal="center" vertical="center"/>
      <protection/>
    </xf>
    <xf numFmtId="164" fontId="3" fillId="8" borderId="1" xfId="0" applyNumberFormat="1" applyFont="1" applyFill="1" applyBorder="1" applyAlignment="1">
      <alignment horizontal="center" vertical="center"/>
    </xf>
    <xf numFmtId="164" fontId="3" fillId="8" borderId="1" xfId="20" applyNumberFormat="1" applyFont="1" applyFill="1" applyBorder="1" applyAlignment="1">
      <alignment horizontal="center" vertical="center"/>
      <protection/>
    </xf>
    <xf numFmtId="164" fontId="8" fillId="4" borderId="1" xfId="20" applyNumberFormat="1" applyFont="1" applyFill="1" applyBorder="1" applyAlignment="1">
      <alignment horizontal="center" vertical="center"/>
      <protection/>
    </xf>
    <xf numFmtId="164" fontId="8" fillId="4" borderId="1" xfId="0" applyNumberFormat="1" applyFont="1" applyFill="1" applyBorder="1" applyAlignment="1">
      <alignment horizontal="center" vertical="center"/>
    </xf>
    <xf numFmtId="164" fontId="3" fillId="9" borderId="1" xfId="20" applyNumberFormat="1" applyFont="1" applyFill="1" applyBorder="1" applyAlignment="1">
      <alignment horizontal="center" vertical="center"/>
      <protection/>
    </xf>
    <xf numFmtId="164" fontId="3" fillId="9" borderId="1" xfId="0" applyNumberFormat="1" applyFont="1" applyFill="1" applyBorder="1" applyAlignment="1">
      <alignment horizontal="center" vertical="center"/>
    </xf>
    <xf numFmtId="166" fontId="3" fillId="0" borderId="0" xfId="20" applyNumberFormat="1" applyFont="1" applyFill="1" applyAlignment="1">
      <alignment horizontal="left"/>
      <protection/>
    </xf>
    <xf numFmtId="166" fontId="3" fillId="0" borderId="0" xfId="20" applyNumberFormat="1" applyFont="1" applyAlignment="1">
      <alignment horizontal="center"/>
      <protection/>
    </xf>
    <xf numFmtId="164" fontId="0" fillId="0" borderId="2" xfId="0" applyNumberFormat="1" applyBorder="1" applyAlignment="1">
      <alignment/>
    </xf>
    <xf numFmtId="164" fontId="9" fillId="3" borderId="3" xfId="20" applyNumberFormat="1" applyFont="1" applyFill="1" applyBorder="1" applyAlignment="1">
      <alignment horizontal="center" vertical="center" wrapText="1"/>
      <protection/>
    </xf>
    <xf numFmtId="164" fontId="9" fillId="3" borderId="0" xfId="20" applyNumberFormat="1" applyFont="1" applyFill="1" applyBorder="1" applyAlignment="1">
      <alignment horizontal="center" vertical="center" wrapText="1"/>
      <protection/>
    </xf>
    <xf numFmtId="164" fontId="9" fillId="3" borderId="3" xfId="0" applyNumberFormat="1" applyFont="1" applyFill="1" applyBorder="1" applyAlignment="1">
      <alignment horizontal="center" vertical="center" wrapText="1"/>
    </xf>
    <xf numFmtId="165" fontId="9" fillId="3" borderId="3" xfId="20" applyNumberFormat="1" applyFont="1" applyFill="1" applyBorder="1" applyAlignment="1">
      <alignment horizontal="center" vertical="center" wrapText="1"/>
      <protection/>
    </xf>
    <xf numFmtId="164" fontId="11" fillId="0" borderId="2" xfId="20" applyNumberFormat="1" applyFont="1" applyFill="1" applyBorder="1" applyAlignment="1">
      <alignment horizontal="center" vertical="center"/>
      <protection/>
    </xf>
    <xf numFmtId="164" fontId="11" fillId="0" borderId="4" xfId="20" applyNumberFormat="1" applyFont="1" applyFill="1" applyBorder="1" applyAlignment="1">
      <alignment horizontal="center" vertical="center"/>
      <protection/>
    </xf>
    <xf numFmtId="164" fontId="11" fillId="5" borderId="2" xfId="20" applyNumberFormat="1" applyFont="1" applyFill="1" applyBorder="1" applyAlignment="1">
      <alignment horizontal="center" vertical="center"/>
      <protection/>
    </xf>
    <xf numFmtId="164" fontId="11" fillId="5" borderId="2" xfId="0" applyNumberFormat="1" applyFont="1" applyFill="1" applyBorder="1" applyAlignment="1">
      <alignment horizontal="center" vertical="center"/>
    </xf>
    <xf numFmtId="164" fontId="12" fillId="6" borderId="2" xfId="0" applyNumberFormat="1" applyFont="1" applyFill="1" applyBorder="1" applyAlignment="1">
      <alignment horizontal="center" vertical="center"/>
    </xf>
    <xf numFmtId="164" fontId="9" fillId="0" borderId="2" xfId="20" applyNumberFormat="1" applyFont="1" applyBorder="1" applyAlignment="1">
      <alignment horizontal="center" vertical="center"/>
      <protection/>
    </xf>
    <xf numFmtId="164" fontId="9" fillId="0" borderId="2" xfId="0" applyNumberFormat="1" applyFont="1" applyBorder="1" applyAlignment="1">
      <alignment horizontal="center" vertical="center"/>
    </xf>
    <xf numFmtId="164" fontId="13" fillId="0" borderId="2" xfId="20" applyNumberFormat="1" applyFont="1" applyBorder="1" applyAlignment="1">
      <alignment horizontal="center" vertical="center"/>
      <protection/>
    </xf>
    <xf numFmtId="164" fontId="11" fillId="0" borderId="2" xfId="20" applyFont="1" applyFill="1" applyBorder="1" applyAlignment="1">
      <alignment horizontal="center" vertical="center"/>
      <protection/>
    </xf>
    <xf numFmtId="165" fontId="11" fillId="0" borderId="2" xfId="20" applyNumberFormat="1" applyFont="1" applyFill="1" applyBorder="1" applyAlignment="1">
      <alignment horizontal="center" vertical="center"/>
      <protection/>
    </xf>
    <xf numFmtId="165" fontId="11" fillId="0" borderId="2" xfId="0" applyNumberFormat="1" applyFont="1" applyFill="1" applyBorder="1" applyAlignment="1">
      <alignment horizontal="center" vertical="center"/>
    </xf>
    <xf numFmtId="164" fontId="11" fillId="0" borderId="5" xfId="20" applyNumberFormat="1" applyFont="1" applyFill="1" applyBorder="1" applyAlignment="1">
      <alignment horizontal="center" vertical="center"/>
      <protection/>
    </xf>
    <xf numFmtId="164" fontId="11" fillId="7" borderId="2" xfId="0" applyNumberFormat="1" applyFont="1" applyFill="1" applyBorder="1" applyAlignment="1">
      <alignment horizontal="center" vertical="center"/>
    </xf>
    <xf numFmtId="164" fontId="11" fillId="8" borderId="2" xfId="0" applyNumberFormat="1" applyFont="1" applyFill="1" applyBorder="1" applyAlignment="1">
      <alignment horizontal="center" vertical="center"/>
    </xf>
    <xf numFmtId="164" fontId="14" fillId="10" borderId="2" xfId="20" applyNumberFormat="1" applyFont="1" applyFill="1" applyBorder="1" applyAlignment="1">
      <alignment horizontal="center" vertical="center"/>
      <protection/>
    </xf>
    <xf numFmtId="164" fontId="14" fillId="10" borderId="2" xfId="0" applyNumberFormat="1" applyFont="1" applyFill="1" applyBorder="1" applyAlignment="1">
      <alignment horizontal="center" vertical="center"/>
    </xf>
    <xf numFmtId="164" fontId="11" fillId="7" borderId="2" xfId="20" applyNumberFormat="1" applyFont="1" applyFill="1" applyBorder="1" applyAlignment="1">
      <alignment horizontal="center" vertical="center"/>
      <protection/>
    </xf>
    <xf numFmtId="164" fontId="11" fillId="8" borderId="2" xfId="20" applyNumberFormat="1" applyFont="1" applyFill="1" applyBorder="1" applyAlignment="1">
      <alignment horizontal="center" vertical="center"/>
      <protection/>
    </xf>
    <xf numFmtId="164" fontId="12" fillId="6" borderId="2" xfId="20" applyNumberFormat="1" applyFont="1" applyFill="1" applyBorder="1" applyAlignment="1">
      <alignment horizontal="center" vertical="center"/>
      <protection/>
    </xf>
    <xf numFmtId="164" fontId="5" fillId="0" borderId="0" xfId="0" applyFont="1" applyBorder="1" applyAlignment="1">
      <alignment vertical="center"/>
    </xf>
    <xf numFmtId="164" fontId="5" fillId="0" borderId="1" xfId="0" applyFont="1" applyFill="1" applyBorder="1" applyAlignment="1">
      <alignment vertical="center"/>
    </xf>
    <xf numFmtId="164" fontId="5" fillId="0" borderId="6" xfId="0" applyFont="1" applyBorder="1" applyAlignment="1">
      <alignment vertical="center"/>
    </xf>
    <xf numFmtId="165" fontId="9" fillId="3" borderId="3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/>
    </xf>
    <xf numFmtId="164" fontId="11" fillId="0" borderId="2" xfId="0" applyFont="1" applyFill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7" fillId="11" borderId="1" xfId="20" applyNumberFormat="1" applyFont="1" applyFill="1" applyBorder="1" applyAlignment="1">
      <alignment horizontal="center"/>
      <protection/>
    </xf>
    <xf numFmtId="164" fontId="17" fillId="9" borderId="1" xfId="20" applyNumberFormat="1" applyFont="1" applyFill="1" applyBorder="1" applyAlignment="1">
      <alignment horizontal="center"/>
      <protection/>
    </xf>
    <xf numFmtId="164" fontId="1" fillId="0" borderId="0" xfId="0" applyNumberFormat="1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4" fontId="16" fillId="0" borderId="1" xfId="0" applyFont="1" applyBorder="1" applyAlignment="1">
      <alignment horizontal="center" vertical="center"/>
    </xf>
    <xf numFmtId="164" fontId="19" fillId="11" borderId="1" xfId="20" applyNumberFormat="1" applyFont="1" applyFill="1" applyBorder="1" applyAlignment="1">
      <alignment horizontal="center"/>
      <protection/>
    </xf>
    <xf numFmtId="164" fontId="20" fillId="11" borderId="1" xfId="20" applyNumberFormat="1" applyFont="1" applyFill="1" applyBorder="1" applyAlignment="1">
      <alignment horizontal="center"/>
      <protection/>
    </xf>
    <xf numFmtId="164" fontId="20" fillId="11" borderId="1" xfId="20" applyFont="1" applyFill="1" applyBorder="1" applyAlignment="1">
      <alignment horizontal="center"/>
      <protection/>
    </xf>
    <xf numFmtId="164" fontId="19" fillId="0" borderId="0" xfId="0" applyNumberFormat="1" applyFont="1" applyAlignment="1">
      <alignment horizontal="center" vertical="center"/>
    </xf>
    <xf numFmtId="164" fontId="19" fillId="9" borderId="1" xfId="20" applyNumberFormat="1" applyFont="1" applyFill="1" applyBorder="1" applyAlignment="1">
      <alignment horizontal="center"/>
      <protection/>
    </xf>
    <xf numFmtId="164" fontId="20" fillId="9" borderId="1" xfId="20" applyNumberFormat="1" applyFont="1" applyFill="1" applyBorder="1" applyAlignment="1">
      <alignment horizontal="center"/>
      <protection/>
    </xf>
    <xf numFmtId="164" fontId="20" fillId="9" borderId="1" xfId="20" applyFont="1" applyFill="1" applyBorder="1" applyAlignment="1">
      <alignment horizontal="center"/>
      <protection/>
    </xf>
    <xf numFmtId="164" fontId="21" fillId="0" borderId="0" xfId="0" applyNumberFormat="1" applyFont="1" applyBorder="1" applyAlignment="1">
      <alignment horizontal="center" vertical="center"/>
    </xf>
    <xf numFmtId="164" fontId="21" fillId="2" borderId="0" xfId="0" applyNumberFormat="1" applyFont="1" applyFill="1" applyBorder="1" applyAlignment="1">
      <alignment horizontal="center" vertical="center"/>
    </xf>
    <xf numFmtId="164" fontId="22" fillId="2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164" fontId="23" fillId="0" borderId="0" xfId="0" applyFont="1" applyBorder="1" applyAlignment="1">
      <alignment horizontal="center" vertical="center"/>
    </xf>
    <xf numFmtId="164" fontId="21" fillId="7" borderId="0" xfId="20" applyNumberFormat="1" applyFont="1" applyFill="1" applyBorder="1" applyAlignment="1">
      <alignment horizontal="center"/>
      <protection/>
    </xf>
    <xf numFmtId="164" fontId="23" fillId="7" borderId="0" xfId="20" applyNumberFormat="1" applyFont="1" applyFill="1" applyBorder="1" applyAlignment="1">
      <alignment horizontal="center"/>
      <protection/>
    </xf>
    <xf numFmtId="164" fontId="23" fillId="7" borderId="0" xfId="20" applyFont="1" applyFill="1" applyBorder="1" applyAlignment="1">
      <alignment horizontal="center"/>
      <protection/>
    </xf>
    <xf numFmtId="164" fontId="21" fillId="12" borderId="0" xfId="20" applyNumberFormat="1" applyFont="1" applyFill="1" applyBorder="1" applyAlignment="1">
      <alignment horizontal="center"/>
      <protection/>
    </xf>
    <xf numFmtId="164" fontId="23" fillId="12" borderId="0" xfId="20" applyNumberFormat="1" applyFont="1" applyFill="1" applyBorder="1" applyAlignment="1">
      <alignment horizontal="center"/>
      <protection/>
    </xf>
    <xf numFmtId="164" fontId="23" fillId="12" borderId="0" xfId="20" applyFont="1" applyFill="1" applyBorder="1" applyAlignment="1">
      <alignment horizontal="center"/>
      <protection/>
    </xf>
    <xf numFmtId="164" fontId="21" fillId="0" borderId="0" xfId="0" applyFont="1" applyBorder="1" applyAlignment="1">
      <alignment horizontal="center" vertical="center"/>
    </xf>
    <xf numFmtId="164" fontId="21" fillId="7" borderId="0" xfId="20" applyFont="1" applyFill="1" applyBorder="1" applyAlignment="1">
      <alignment horizontal="center"/>
      <protection/>
    </xf>
    <xf numFmtId="164" fontId="21" fillId="12" borderId="0" xfId="20" applyFont="1" applyFill="1" applyBorder="1" applyAlignment="1">
      <alignment horizontal="center"/>
      <protection/>
    </xf>
    <xf numFmtId="164" fontId="0" fillId="0" borderId="0" xfId="0" applyBorder="1" applyAlignment="1">
      <alignment/>
    </xf>
    <xf numFmtId="164" fontId="5" fillId="4" borderId="1" xfId="0" applyFont="1" applyFill="1" applyBorder="1" applyAlignment="1">
      <alignment vertical="center"/>
    </xf>
    <xf numFmtId="164" fontId="21" fillId="5" borderId="0" xfId="20" applyNumberFormat="1" applyFont="1" applyFill="1" applyBorder="1" applyAlignment="1">
      <alignment horizontal="center"/>
      <protection/>
    </xf>
    <xf numFmtId="164" fontId="23" fillId="5" borderId="0" xfId="20" applyNumberFormat="1" applyFont="1" applyFill="1" applyBorder="1" applyAlignment="1">
      <alignment horizontal="center"/>
      <protection/>
    </xf>
    <xf numFmtId="164" fontId="23" fillId="5" borderId="0" xfId="20" applyFont="1" applyFill="1" applyBorder="1" applyAlignment="1">
      <alignment horizontal="center"/>
      <protection/>
    </xf>
    <xf numFmtId="164" fontId="21" fillId="5" borderId="0" xfId="20" applyFont="1" applyFill="1" applyBorder="1" applyAlignment="1">
      <alignment horizontal="center"/>
      <protection/>
    </xf>
    <xf numFmtId="164" fontId="5" fillId="0" borderId="6" xfId="0" applyFont="1" applyFill="1" applyBorder="1" applyAlignment="1">
      <alignment vertical="center"/>
    </xf>
    <xf numFmtId="164" fontId="2" fillId="0" borderId="0" xfId="20" applyFill="1" applyAlignment="1">
      <alignment wrapText="1"/>
      <protection/>
    </xf>
    <xf numFmtId="164" fontId="2" fillId="0" borderId="0" xfId="20" applyAlignment="1">
      <alignment horizontal="center"/>
      <protection/>
    </xf>
    <xf numFmtId="165" fontId="2" fillId="0" borderId="0" xfId="20" applyNumberFormat="1">
      <alignment/>
      <protection/>
    </xf>
    <xf numFmtId="167" fontId="1" fillId="2" borderId="1" xfId="20" applyNumberFormat="1" applyFont="1" applyFill="1" applyBorder="1" applyAlignment="1">
      <alignment horizontal="center" vertical="center" wrapText="1"/>
      <protection/>
    </xf>
    <xf numFmtId="164" fontId="24" fillId="0" borderId="0" xfId="20" applyFont="1">
      <alignment/>
      <protection/>
    </xf>
    <xf numFmtId="164" fontId="25" fillId="0" borderId="0" xfId="0" applyFont="1" applyAlignment="1">
      <alignment/>
    </xf>
    <xf numFmtId="168" fontId="3" fillId="0" borderId="1" xfId="20" applyNumberFormat="1" applyFont="1" applyBorder="1" applyAlignment="1">
      <alignment horizontal="center"/>
      <protection/>
    </xf>
    <xf numFmtId="164" fontId="2" fillId="0" borderId="0" xfId="20" applyAlignment="1">
      <alignment horizontal="center" vertical="center"/>
      <protection/>
    </xf>
    <xf numFmtId="164" fontId="3" fillId="0" borderId="1" xfId="0" applyFont="1" applyFill="1" applyBorder="1" applyAlignment="1">
      <alignment horizontal="center" vertical="center"/>
    </xf>
    <xf numFmtId="164" fontId="26" fillId="0" borderId="1" xfId="20" applyNumberFormat="1" applyFont="1" applyFill="1" applyBorder="1" applyAlignment="1">
      <alignment horizontal="center"/>
      <protection/>
    </xf>
    <xf numFmtId="164" fontId="3" fillId="13" borderId="1" xfId="20" applyNumberFormat="1" applyFont="1" applyFill="1" applyBorder="1" applyAlignment="1">
      <alignment horizontal="center" vertical="center"/>
      <protection/>
    </xf>
    <xf numFmtId="164" fontId="7" fillId="6" borderId="0" xfId="0" applyFont="1" applyFill="1" applyBorder="1" applyAlignment="1">
      <alignment horizontal="center" vertical="center"/>
    </xf>
    <xf numFmtId="164" fontId="3" fillId="4" borderId="1" xfId="20" applyNumberFormat="1" applyFont="1" applyFill="1" applyBorder="1" applyAlignment="1">
      <alignment horizontal="center" vertical="center"/>
      <protection/>
    </xf>
    <xf numFmtId="164" fontId="7" fillId="6" borderId="1" xfId="0" applyFont="1" applyFill="1" applyBorder="1" applyAlignment="1">
      <alignment horizontal="center" vertical="center"/>
    </xf>
    <xf numFmtId="164" fontId="8" fillId="14" borderId="1" xfId="20" applyNumberFormat="1" applyFont="1" applyFill="1" applyBorder="1" applyAlignment="1">
      <alignment horizontal="center" vertical="center"/>
      <protection/>
    </xf>
    <xf numFmtId="168" fontId="3" fillId="0" borderId="0" xfId="20" applyNumberFormat="1" applyFont="1" applyAlignment="1">
      <alignment horizontal="center"/>
      <protection/>
    </xf>
    <xf numFmtId="168" fontId="27" fillId="0" borderId="1" xfId="20" applyNumberFormat="1" applyFont="1" applyBorder="1" applyAlignment="1">
      <alignment horizontal="center"/>
      <protection/>
    </xf>
    <xf numFmtId="164" fontId="3" fillId="4" borderId="1" xfId="20" applyFont="1" applyFill="1" applyBorder="1" applyAlignment="1">
      <alignment horizontal="center" vertical="center"/>
      <protection/>
    </xf>
    <xf numFmtId="164" fontId="0" fillId="0" borderId="0" xfId="21">
      <alignment/>
      <protection/>
    </xf>
    <xf numFmtId="164" fontId="6" fillId="2" borderId="1" xfId="20" applyNumberFormat="1" applyFont="1" applyFill="1" applyBorder="1" applyAlignment="1">
      <alignment horizontal="center" vertical="center" wrapText="1"/>
      <protection/>
    </xf>
    <xf numFmtId="164" fontId="2" fillId="0" borderId="0" xfId="20" applyFont="1" applyAlignment="1">
      <alignment horizontal="center" vertical="center"/>
      <protection/>
    </xf>
    <xf numFmtId="164" fontId="2" fillId="0" borderId="0" xfId="20" applyFont="1" applyAlignment="1">
      <alignment vertical="center"/>
      <protection/>
    </xf>
    <xf numFmtId="164" fontId="3" fillId="5" borderId="1" xfId="20" applyNumberFormat="1" applyFont="1" applyFill="1" applyBorder="1" applyAlignment="1">
      <alignment horizontal="center"/>
      <protection/>
    </xf>
    <xf numFmtId="164" fontId="3" fillId="13" borderId="1" xfId="20" applyNumberFormat="1" applyFont="1" applyFill="1" applyBorder="1" applyAlignment="1">
      <alignment horizontal="center"/>
      <protection/>
    </xf>
    <xf numFmtId="164" fontId="7" fillId="6" borderId="1" xfId="20" applyNumberFormat="1" applyFont="1" applyFill="1" applyBorder="1" applyAlignment="1">
      <alignment horizontal="center"/>
      <protection/>
    </xf>
    <xf numFmtId="164" fontId="1" fillId="0" borderId="1" xfId="20" applyNumberFormat="1" applyFont="1" applyBorder="1" applyAlignment="1">
      <alignment horizontal="center"/>
      <protection/>
    </xf>
    <xf numFmtId="164" fontId="3" fillId="4" borderId="1" xfId="20" applyNumberFormat="1" applyFont="1" applyFill="1" applyBorder="1" applyAlignment="1">
      <alignment horizontal="center"/>
      <protection/>
    </xf>
    <xf numFmtId="164" fontId="8" fillId="14" borderId="1" xfId="20" applyNumberFormat="1" applyFont="1" applyFill="1" applyBorder="1" applyAlignment="1">
      <alignment horizontal="center"/>
      <protection/>
    </xf>
    <xf numFmtId="164" fontId="8" fillId="15" borderId="1" xfId="20" applyNumberFormat="1" applyFont="1" applyFill="1" applyBorder="1" applyAlignment="1">
      <alignment horizontal="center"/>
      <protection/>
    </xf>
    <xf numFmtId="166" fontId="3" fillId="4" borderId="1" xfId="20" applyNumberFormat="1" applyFont="1" applyFill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 1" xfId="20"/>
    <cellStyle name="Excel Built-in Normal" xfId="21"/>
  </cellStyles>
  <dxfs count="8">
    <dxf>
      <fill>
        <patternFill patternType="solid">
          <fgColor rgb="FF000000"/>
          <bgColor rgb="FF260C00"/>
        </patternFill>
      </fill>
      <border/>
    </dxf>
    <dxf>
      <font>
        <b val="0"/>
        <color rgb="FFFF0000"/>
      </font>
      <border/>
    </dxf>
    <dxf>
      <fill>
        <patternFill patternType="solid">
          <fgColor rgb="FF969696"/>
          <bgColor rgb="FF7F7F7F"/>
        </patternFill>
      </fill>
      <border/>
    </dxf>
    <dxf>
      <fill>
        <patternFill patternType="solid">
          <fgColor rgb="FFCCCCFF"/>
          <bgColor rgb="FFC0C0C0"/>
        </patternFill>
      </fill>
      <border/>
    </dxf>
    <dxf>
      <font>
        <b val="0"/>
        <color rgb="FFFFFFFF"/>
      </font>
      <fill>
        <patternFill patternType="solid">
          <fgColor rgb="FF260C00"/>
          <bgColor rgb="FF000000"/>
        </patternFill>
      </fill>
      <border/>
    </dxf>
    <dxf>
      <font>
        <b val="0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  <dxf>
      <font>
        <b val="0"/>
        <color rgb="FF008000"/>
      </font>
      <fill>
        <patternFill patternType="solid">
          <fgColor rgb="FFCCFFFF"/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260C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52"/>
  <sheetViews>
    <sheetView showGridLines="0" workbookViewId="0" topLeftCell="A109">
      <selection activeCell="A133" sqref="A133"/>
    </sheetView>
  </sheetViews>
  <sheetFormatPr defaultColWidth="9.140625" defaultRowHeight="12.75"/>
  <cols>
    <col min="1" max="1" width="28.57421875" style="0" customWidth="1"/>
    <col min="2" max="2" width="20.14062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4" t="s">
        <v>3</v>
      </c>
    </row>
    <row r="3" spans="1:2" ht="12.75">
      <c r="A3" s="3" t="s">
        <v>4</v>
      </c>
      <c r="B3" s="5" t="s">
        <v>5</v>
      </c>
    </row>
    <row r="4" spans="1:2" ht="12.75">
      <c r="A4" s="3" t="s">
        <v>6</v>
      </c>
      <c r="B4" s="4" t="s">
        <v>7</v>
      </c>
    </row>
    <row r="5" spans="1:2" ht="12.75">
      <c r="A5" s="3" t="s">
        <v>8</v>
      </c>
      <c r="B5" s="4" t="s">
        <v>9</v>
      </c>
    </row>
    <row r="6" spans="1:2" ht="12.75">
      <c r="A6" s="3" t="s">
        <v>10</v>
      </c>
      <c r="B6" s="4" t="s">
        <v>11</v>
      </c>
    </row>
    <row r="7" spans="1:2" ht="12.75">
      <c r="A7" s="3" t="s">
        <v>12</v>
      </c>
      <c r="B7" s="4" t="s">
        <v>13</v>
      </c>
    </row>
    <row r="8" spans="1:2" ht="12.75">
      <c r="A8" s="3" t="s">
        <v>14</v>
      </c>
      <c r="B8" s="4" t="s">
        <v>15</v>
      </c>
    </row>
    <row r="9" spans="1:2" ht="12.75">
      <c r="A9" s="3" t="s">
        <v>16</v>
      </c>
      <c r="B9" s="4" t="s">
        <v>17</v>
      </c>
    </row>
    <row r="10" spans="1:2" ht="12.75">
      <c r="A10" s="3" t="s">
        <v>18</v>
      </c>
      <c r="B10" s="4" t="s">
        <v>19</v>
      </c>
    </row>
    <row r="11" spans="1:2" ht="12.75">
      <c r="A11" s="3" t="s">
        <v>20</v>
      </c>
      <c r="B11" s="4" t="s">
        <v>21</v>
      </c>
    </row>
    <row r="12" spans="1:2" ht="12.75">
      <c r="A12" s="3" t="s">
        <v>22</v>
      </c>
      <c r="B12" s="4" t="s">
        <v>17</v>
      </c>
    </row>
    <row r="13" spans="1:2" ht="12.75">
      <c r="A13" s="3" t="s">
        <v>23</v>
      </c>
      <c r="B13" s="5" t="s">
        <v>24</v>
      </c>
    </row>
    <row r="14" spans="1:2" ht="12.75">
      <c r="A14" s="3" t="s">
        <v>25</v>
      </c>
      <c r="B14" s="5" t="s">
        <v>26</v>
      </c>
    </row>
    <row r="15" spans="1:2" ht="12.75">
      <c r="A15" s="3" t="s">
        <v>27</v>
      </c>
      <c r="B15" s="4" t="s">
        <v>28</v>
      </c>
    </row>
    <row r="16" spans="1:2" ht="12.75">
      <c r="A16" s="3" t="s">
        <v>29</v>
      </c>
      <c r="B16" s="4" t="s">
        <v>30</v>
      </c>
    </row>
    <row r="17" spans="1:2" ht="12.75">
      <c r="A17" s="3" t="s">
        <v>31</v>
      </c>
      <c r="B17" s="4" t="s">
        <v>24</v>
      </c>
    </row>
    <row r="18" spans="1:2" ht="12.75">
      <c r="A18" s="3" t="s">
        <v>32</v>
      </c>
      <c r="B18" s="5" t="s">
        <v>17</v>
      </c>
    </row>
    <row r="19" spans="1:2" ht="12.75">
      <c r="A19" s="3" t="s">
        <v>33</v>
      </c>
      <c r="B19" s="4" t="s">
        <v>11</v>
      </c>
    </row>
    <row r="20" spans="1:2" ht="12.75">
      <c r="A20" s="3" t="s">
        <v>34</v>
      </c>
      <c r="B20" s="4" t="s">
        <v>17</v>
      </c>
    </row>
    <row r="21" spans="1:2" ht="12.75">
      <c r="A21" s="3" t="s">
        <v>35</v>
      </c>
      <c r="B21" s="5" t="s">
        <v>24</v>
      </c>
    </row>
    <row r="22" spans="1:2" ht="12.75">
      <c r="A22" s="3" t="s">
        <v>36</v>
      </c>
      <c r="B22" s="4" t="s">
        <v>37</v>
      </c>
    </row>
    <row r="23" spans="1:2" ht="12.75">
      <c r="A23" s="3" t="s">
        <v>38</v>
      </c>
      <c r="B23" s="4" t="s">
        <v>39</v>
      </c>
    </row>
    <row r="24" spans="1:2" ht="12.75">
      <c r="A24" s="3" t="s">
        <v>40</v>
      </c>
      <c r="B24" s="4" t="s">
        <v>41</v>
      </c>
    </row>
    <row r="25" spans="1:2" ht="12.75">
      <c r="A25" s="3" t="s">
        <v>42</v>
      </c>
      <c r="B25" s="4" t="s">
        <v>11</v>
      </c>
    </row>
    <row r="26" spans="1:2" ht="12.75">
      <c r="A26" s="3" t="s">
        <v>43</v>
      </c>
      <c r="B26" s="5" t="s">
        <v>17</v>
      </c>
    </row>
    <row r="27" spans="1:2" ht="12.75">
      <c r="A27" s="3" t="s">
        <v>44</v>
      </c>
      <c r="B27" s="5" t="s">
        <v>3</v>
      </c>
    </row>
    <row r="28" spans="1:2" ht="12.75">
      <c r="A28" s="3" t="s">
        <v>45</v>
      </c>
      <c r="B28" s="4" t="s">
        <v>11</v>
      </c>
    </row>
    <row r="29" spans="1:2" ht="12.75">
      <c r="A29" s="3" t="s">
        <v>46</v>
      </c>
      <c r="B29" s="5" t="s">
        <v>11</v>
      </c>
    </row>
    <row r="30" spans="1:2" ht="12.75">
      <c r="A30" s="3" t="s">
        <v>47</v>
      </c>
      <c r="B30" s="5" t="s">
        <v>48</v>
      </c>
    </row>
    <row r="31" spans="1:2" ht="12.75">
      <c r="A31" s="3" t="s">
        <v>49</v>
      </c>
      <c r="B31" s="4" t="s">
        <v>9</v>
      </c>
    </row>
    <row r="32" spans="1:2" ht="12.75">
      <c r="A32" s="3" t="s">
        <v>50</v>
      </c>
      <c r="B32" s="4" t="s">
        <v>51</v>
      </c>
    </row>
    <row r="33" spans="1:2" ht="12.75">
      <c r="A33" s="3" t="s">
        <v>52</v>
      </c>
      <c r="B33" s="4" t="s">
        <v>19</v>
      </c>
    </row>
    <row r="34" spans="1:2" ht="12.75">
      <c r="A34" s="3" t="s">
        <v>53</v>
      </c>
      <c r="B34" s="4" t="s">
        <v>54</v>
      </c>
    </row>
    <row r="35" spans="1:2" ht="12.75">
      <c r="A35" s="3" t="s">
        <v>55</v>
      </c>
      <c r="B35" s="4" t="s">
        <v>11</v>
      </c>
    </row>
    <row r="36" spans="1:2" ht="12.75">
      <c r="A36" s="3" t="s">
        <v>56</v>
      </c>
      <c r="B36" s="5" t="s">
        <v>57</v>
      </c>
    </row>
    <row r="37" spans="1:2" ht="12.75">
      <c r="A37" s="3" t="s">
        <v>58</v>
      </c>
      <c r="B37" s="4" t="s">
        <v>59</v>
      </c>
    </row>
    <row r="38" spans="1:2" ht="12.75">
      <c r="A38" s="3" t="s">
        <v>60</v>
      </c>
      <c r="B38" s="4" t="s">
        <v>61</v>
      </c>
    </row>
    <row r="39" spans="1:2" ht="12.75">
      <c r="A39" s="3" t="s">
        <v>62</v>
      </c>
      <c r="B39" s="4" t="s">
        <v>63</v>
      </c>
    </row>
    <row r="40" spans="1:2" ht="12.75">
      <c r="A40" s="3" t="s">
        <v>64</v>
      </c>
      <c r="B40" s="4" t="s">
        <v>11</v>
      </c>
    </row>
    <row r="41" spans="1:2" ht="12.75">
      <c r="A41" s="3" t="s">
        <v>65</v>
      </c>
      <c r="B41" s="5" t="s">
        <v>24</v>
      </c>
    </row>
    <row r="42" spans="1:2" ht="12.75">
      <c r="A42" s="3" t="s">
        <v>66</v>
      </c>
      <c r="B42" s="4" t="s">
        <v>24</v>
      </c>
    </row>
    <row r="43" spans="1:2" ht="12.75">
      <c r="A43" s="3" t="s">
        <v>67</v>
      </c>
      <c r="B43" s="5" t="s">
        <v>68</v>
      </c>
    </row>
    <row r="44" spans="1:2" ht="12.75">
      <c r="A44" s="3" t="s">
        <v>69</v>
      </c>
      <c r="B44" s="4" t="s">
        <v>24</v>
      </c>
    </row>
    <row r="45" spans="1:2" ht="12.75">
      <c r="A45" s="3" t="s">
        <v>70</v>
      </c>
      <c r="B45" s="4" t="s">
        <v>71</v>
      </c>
    </row>
    <row r="46" spans="1:2" ht="12.75">
      <c r="A46" s="3" t="s">
        <v>72</v>
      </c>
      <c r="B46" s="4" t="s">
        <v>73</v>
      </c>
    </row>
    <row r="47" spans="1:2" ht="12.75">
      <c r="A47" s="3" t="s">
        <v>74</v>
      </c>
      <c r="B47" s="5" t="s">
        <v>71</v>
      </c>
    </row>
    <row r="48" spans="1:2" ht="12.75">
      <c r="A48" s="3" t="s">
        <v>75</v>
      </c>
      <c r="B48" s="4" t="s">
        <v>11</v>
      </c>
    </row>
    <row r="49" spans="1:2" ht="12.75">
      <c r="A49" s="3" t="s">
        <v>76</v>
      </c>
      <c r="B49" s="4" t="s">
        <v>24</v>
      </c>
    </row>
    <row r="50" spans="1:2" ht="12.75">
      <c r="A50" s="3" t="s">
        <v>77</v>
      </c>
      <c r="B50" s="4" t="s">
        <v>78</v>
      </c>
    </row>
    <row r="51" spans="1:2" ht="12.75">
      <c r="A51" s="3" t="s">
        <v>79</v>
      </c>
      <c r="B51" s="4" t="s">
        <v>80</v>
      </c>
    </row>
    <row r="52" spans="1:2" ht="12.75">
      <c r="A52" s="3" t="s">
        <v>81</v>
      </c>
      <c r="B52" s="5" t="s">
        <v>24</v>
      </c>
    </row>
    <row r="53" spans="1:2" ht="12.75">
      <c r="A53" s="3" t="s">
        <v>82</v>
      </c>
      <c r="B53" s="4" t="s">
        <v>13</v>
      </c>
    </row>
    <row r="54" spans="1:2" ht="12.75">
      <c r="A54" s="3" t="s">
        <v>82</v>
      </c>
      <c r="B54" s="4" t="s">
        <v>54</v>
      </c>
    </row>
    <row r="55" spans="1:2" ht="12.75">
      <c r="A55" s="3" t="s">
        <v>83</v>
      </c>
      <c r="B55" s="4" t="s">
        <v>84</v>
      </c>
    </row>
    <row r="56" spans="1:2" ht="12.75">
      <c r="A56" s="3" t="s">
        <v>85</v>
      </c>
      <c r="B56" s="4"/>
    </row>
    <row r="57" spans="1:2" ht="12.75">
      <c r="A57" s="3" t="s">
        <v>86</v>
      </c>
      <c r="B57" s="4" t="s">
        <v>80</v>
      </c>
    </row>
    <row r="58" spans="1:2" ht="12.75">
      <c r="A58" s="3" t="s">
        <v>87</v>
      </c>
      <c r="B58" s="5" t="s">
        <v>71</v>
      </c>
    </row>
    <row r="59" spans="1:2" ht="12.75">
      <c r="A59" s="3" t="s">
        <v>88</v>
      </c>
      <c r="B59" s="4" t="s">
        <v>89</v>
      </c>
    </row>
    <row r="60" spans="1:2" ht="12.75">
      <c r="A60" s="3" t="s">
        <v>90</v>
      </c>
      <c r="B60" s="4"/>
    </row>
    <row r="61" spans="1:2" ht="12.75">
      <c r="A61" s="3" t="s">
        <v>91</v>
      </c>
      <c r="B61" s="4" t="s">
        <v>63</v>
      </c>
    </row>
    <row r="62" spans="1:2" ht="12.75">
      <c r="A62" s="3" t="s">
        <v>92</v>
      </c>
      <c r="B62" s="4" t="s">
        <v>93</v>
      </c>
    </row>
    <row r="63" spans="1:2" ht="12.75">
      <c r="A63" s="3" t="s">
        <v>94</v>
      </c>
      <c r="B63" s="4" t="s">
        <v>51</v>
      </c>
    </row>
    <row r="64" spans="1:2" ht="12.75">
      <c r="A64" s="3" t="s">
        <v>95</v>
      </c>
      <c r="B64" s="4" t="s">
        <v>11</v>
      </c>
    </row>
    <row r="65" spans="1:2" ht="12.75">
      <c r="A65" s="3" t="s">
        <v>96</v>
      </c>
      <c r="B65" s="4" t="s">
        <v>63</v>
      </c>
    </row>
    <row r="66" spans="1:2" ht="12.75">
      <c r="A66" s="3" t="s">
        <v>97</v>
      </c>
      <c r="B66" s="5" t="s">
        <v>68</v>
      </c>
    </row>
    <row r="67" spans="1:2" ht="12.75">
      <c r="A67" s="3" t="s">
        <v>98</v>
      </c>
      <c r="B67" s="5" t="s">
        <v>59</v>
      </c>
    </row>
    <row r="68" spans="1:2" ht="12.75">
      <c r="A68" s="3" t="s">
        <v>99</v>
      </c>
      <c r="B68" s="4" t="s">
        <v>54</v>
      </c>
    </row>
    <row r="69" spans="1:2" ht="12.75">
      <c r="A69" s="3" t="s">
        <v>100</v>
      </c>
      <c r="B69" s="4" t="s">
        <v>9</v>
      </c>
    </row>
    <row r="70" spans="1:2" ht="12.75">
      <c r="A70" s="3" t="s">
        <v>101</v>
      </c>
      <c r="B70" s="4" t="s">
        <v>9</v>
      </c>
    </row>
    <row r="71" spans="1:2" ht="12.75">
      <c r="A71" s="3" t="s">
        <v>102</v>
      </c>
      <c r="B71" s="4" t="s">
        <v>103</v>
      </c>
    </row>
    <row r="72" spans="1:2" ht="12.75">
      <c r="A72" s="3" t="s">
        <v>104</v>
      </c>
      <c r="B72" s="4" t="s">
        <v>19</v>
      </c>
    </row>
    <row r="73" spans="1:2" ht="12.75">
      <c r="A73" s="3" t="s">
        <v>105</v>
      </c>
      <c r="B73" s="4" t="s">
        <v>11</v>
      </c>
    </row>
    <row r="74" spans="1:2" ht="12.75">
      <c r="A74" s="3" t="s">
        <v>106</v>
      </c>
      <c r="B74" s="4" t="s">
        <v>19</v>
      </c>
    </row>
    <row r="75" spans="1:2" ht="12.75">
      <c r="A75" s="3" t="s">
        <v>107</v>
      </c>
      <c r="B75" s="4" t="s">
        <v>54</v>
      </c>
    </row>
    <row r="76" spans="1:2" ht="12.75">
      <c r="A76" s="3" t="s">
        <v>108</v>
      </c>
      <c r="B76" s="4" t="s">
        <v>109</v>
      </c>
    </row>
    <row r="77" spans="1:2" ht="12.75">
      <c r="A77" s="3" t="s">
        <v>110</v>
      </c>
      <c r="B77" s="4"/>
    </row>
    <row r="78" spans="1:2" ht="12.75">
      <c r="A78" s="3" t="s">
        <v>111</v>
      </c>
      <c r="B78" s="4" t="s">
        <v>59</v>
      </c>
    </row>
    <row r="79" spans="1:2" ht="12.75">
      <c r="A79" s="3" t="s">
        <v>112</v>
      </c>
      <c r="B79" s="4" t="s">
        <v>113</v>
      </c>
    </row>
    <row r="80" spans="1:2" ht="12.75">
      <c r="A80" s="3" t="s">
        <v>114</v>
      </c>
      <c r="B80" s="4" t="s">
        <v>115</v>
      </c>
    </row>
    <row r="81" spans="1:2" ht="12.75">
      <c r="A81" s="3" t="s">
        <v>116</v>
      </c>
      <c r="B81" s="4" t="s">
        <v>11</v>
      </c>
    </row>
    <row r="82" spans="1:2" ht="12.75">
      <c r="A82" s="3" t="s">
        <v>117</v>
      </c>
      <c r="B82" s="4" t="s">
        <v>118</v>
      </c>
    </row>
    <row r="83" spans="1:2" ht="12.75">
      <c r="A83" s="3" t="s">
        <v>119</v>
      </c>
      <c r="B83" s="4" t="s">
        <v>11</v>
      </c>
    </row>
    <row r="84" spans="1:2" ht="12.75">
      <c r="A84" s="3" t="s">
        <v>120</v>
      </c>
      <c r="B84" s="4"/>
    </row>
    <row r="85" spans="1:2" ht="12.75">
      <c r="A85" s="3" t="s">
        <v>121</v>
      </c>
      <c r="B85" s="4" t="s">
        <v>109</v>
      </c>
    </row>
    <row r="86" spans="1:2" ht="12.75">
      <c r="A86" s="3" t="s">
        <v>122</v>
      </c>
      <c r="B86" s="4" t="s">
        <v>118</v>
      </c>
    </row>
    <row r="87" spans="1:2" ht="12.75">
      <c r="A87" s="3" t="s">
        <v>123</v>
      </c>
      <c r="B87" s="4" t="s">
        <v>118</v>
      </c>
    </row>
    <row r="88" spans="1:2" ht="12.75">
      <c r="A88" s="3" t="s">
        <v>124</v>
      </c>
      <c r="B88" s="4" t="s">
        <v>109</v>
      </c>
    </row>
    <row r="89" spans="1:2" ht="12.75">
      <c r="A89" s="3" t="s">
        <v>125</v>
      </c>
      <c r="B89" s="4" t="s">
        <v>3</v>
      </c>
    </row>
    <row r="90" spans="1:2" ht="12.75">
      <c r="A90" s="3" t="s">
        <v>126</v>
      </c>
      <c r="B90" s="4" t="s">
        <v>11</v>
      </c>
    </row>
    <row r="91" spans="1:2" ht="12.75">
      <c r="A91" s="3" t="s">
        <v>127</v>
      </c>
      <c r="B91" s="4" t="s">
        <v>80</v>
      </c>
    </row>
    <row r="92" spans="1:2" ht="12.75">
      <c r="A92" s="3" t="s">
        <v>128</v>
      </c>
      <c r="B92" s="4" t="s">
        <v>109</v>
      </c>
    </row>
    <row r="93" spans="1:2" ht="12.75">
      <c r="A93" s="3" t="s">
        <v>129</v>
      </c>
      <c r="B93" s="4" t="s">
        <v>24</v>
      </c>
    </row>
    <row r="94" spans="1:2" ht="12.75">
      <c r="A94" s="3" t="s">
        <v>130</v>
      </c>
      <c r="B94" s="4" t="s">
        <v>131</v>
      </c>
    </row>
    <row r="95" spans="1:2" ht="12.75">
      <c r="A95" s="3" t="s">
        <v>132</v>
      </c>
      <c r="B95" s="4" t="s">
        <v>78</v>
      </c>
    </row>
    <row r="96" spans="1:2" ht="12.75">
      <c r="A96" s="3" t="s">
        <v>133</v>
      </c>
      <c r="B96" s="5" t="s">
        <v>19</v>
      </c>
    </row>
    <row r="97" spans="1:2" ht="12.75">
      <c r="A97" s="3" t="s">
        <v>134</v>
      </c>
      <c r="B97" s="4" t="s">
        <v>19</v>
      </c>
    </row>
    <row r="98" spans="1:2" ht="12.75">
      <c r="A98" s="3" t="s">
        <v>135</v>
      </c>
      <c r="B98" s="4" t="s">
        <v>136</v>
      </c>
    </row>
    <row r="99" spans="1:2" ht="12.75">
      <c r="A99" s="3" t="s">
        <v>137</v>
      </c>
      <c r="B99" s="4" t="s">
        <v>138</v>
      </c>
    </row>
    <row r="100" spans="1:2" ht="12.75">
      <c r="A100" s="3" t="s">
        <v>139</v>
      </c>
      <c r="B100" s="4" t="s">
        <v>140</v>
      </c>
    </row>
    <row r="101" spans="1:2" ht="12.75">
      <c r="A101" s="3" t="s">
        <v>141</v>
      </c>
      <c r="B101" s="4" t="s">
        <v>21</v>
      </c>
    </row>
    <row r="102" spans="1:2" ht="12.75">
      <c r="A102" s="3" t="s">
        <v>142</v>
      </c>
      <c r="B102" s="4" t="s">
        <v>61</v>
      </c>
    </row>
    <row r="103" spans="1:2" ht="12.75">
      <c r="A103" s="3" t="s">
        <v>143</v>
      </c>
      <c r="B103" s="4" t="s">
        <v>144</v>
      </c>
    </row>
    <row r="104" spans="1:2" ht="12.75">
      <c r="A104" s="3" t="s">
        <v>145</v>
      </c>
      <c r="B104" s="4" t="s">
        <v>13</v>
      </c>
    </row>
    <row r="105" spans="1:2" ht="12.75">
      <c r="A105" s="3" t="s">
        <v>146</v>
      </c>
      <c r="B105" s="4" t="s">
        <v>13</v>
      </c>
    </row>
    <row r="106" spans="1:2" ht="12.75">
      <c r="A106" s="3" t="s">
        <v>147</v>
      </c>
      <c r="B106" s="4" t="s">
        <v>13</v>
      </c>
    </row>
    <row r="107" spans="1:2" ht="12.75">
      <c r="A107" s="3" t="s">
        <v>148</v>
      </c>
      <c r="B107" s="4" t="s">
        <v>51</v>
      </c>
    </row>
    <row r="108" spans="1:2" ht="12.75">
      <c r="A108" s="3" t="s">
        <v>149</v>
      </c>
      <c r="B108" s="5" t="s">
        <v>11</v>
      </c>
    </row>
    <row r="109" spans="1:2" ht="12.75">
      <c r="A109" s="3" t="s">
        <v>150</v>
      </c>
      <c r="B109" s="4" t="s">
        <v>151</v>
      </c>
    </row>
    <row r="110" spans="1:2" ht="12.75">
      <c r="A110" s="3" t="s">
        <v>152</v>
      </c>
      <c r="B110" s="4" t="s">
        <v>61</v>
      </c>
    </row>
    <row r="111" spans="1:2" ht="12.75">
      <c r="A111" s="3" t="s">
        <v>153</v>
      </c>
      <c r="B111" s="4" t="s">
        <v>59</v>
      </c>
    </row>
    <row r="112" spans="1:2" ht="12.75">
      <c r="A112" s="3" t="s">
        <v>154</v>
      </c>
      <c r="B112" s="4" t="s">
        <v>11</v>
      </c>
    </row>
    <row r="113" spans="1:2" ht="12.75">
      <c r="A113" s="3" t="s">
        <v>155</v>
      </c>
      <c r="B113" s="4" t="s">
        <v>80</v>
      </c>
    </row>
    <row r="114" spans="1:2" ht="12.75">
      <c r="A114" s="3" t="s">
        <v>156</v>
      </c>
      <c r="B114" s="5" t="s">
        <v>157</v>
      </c>
    </row>
    <row r="115" spans="1:2" ht="12.75">
      <c r="A115" s="3" t="s">
        <v>158</v>
      </c>
      <c r="B115" s="4" t="s">
        <v>61</v>
      </c>
    </row>
    <row r="116" spans="1:2" ht="12.75">
      <c r="A116" s="3" t="s">
        <v>159</v>
      </c>
      <c r="B116" s="4" t="s">
        <v>115</v>
      </c>
    </row>
    <row r="117" spans="1:2" ht="12.75">
      <c r="A117" s="3" t="s">
        <v>160</v>
      </c>
      <c r="B117" s="4" t="s">
        <v>24</v>
      </c>
    </row>
    <row r="118" spans="1:2" ht="12.75">
      <c r="A118" s="3" t="s">
        <v>161</v>
      </c>
      <c r="B118" s="4" t="s">
        <v>19</v>
      </c>
    </row>
    <row r="119" spans="1:2" ht="12.75">
      <c r="A119" s="3" t="s">
        <v>162</v>
      </c>
      <c r="B119" s="5" t="s">
        <v>163</v>
      </c>
    </row>
    <row r="120" spans="1:2" ht="12.75">
      <c r="A120" s="3" t="s">
        <v>164</v>
      </c>
      <c r="B120" s="4"/>
    </row>
    <row r="121" spans="1:2" ht="12.75">
      <c r="A121" s="3" t="s">
        <v>165</v>
      </c>
      <c r="B121" s="4" t="s">
        <v>166</v>
      </c>
    </row>
    <row r="122" spans="1:2" ht="12.75">
      <c r="A122" s="3" t="s">
        <v>167</v>
      </c>
      <c r="B122" s="5" t="s">
        <v>168</v>
      </c>
    </row>
    <row r="123" spans="1:2" ht="12.75">
      <c r="A123" s="3" t="s">
        <v>169</v>
      </c>
      <c r="B123" s="5" t="s">
        <v>11</v>
      </c>
    </row>
    <row r="124" spans="1:2" ht="12.75">
      <c r="A124" s="3" t="s">
        <v>170</v>
      </c>
      <c r="B124" s="4" t="s">
        <v>109</v>
      </c>
    </row>
    <row r="125" spans="1:2" ht="12.75">
      <c r="A125" s="3" t="s">
        <v>171</v>
      </c>
      <c r="B125" s="4" t="s">
        <v>80</v>
      </c>
    </row>
    <row r="126" spans="1:2" ht="12.75">
      <c r="A126" s="3" t="s">
        <v>172</v>
      </c>
      <c r="B126" s="4" t="s">
        <v>78</v>
      </c>
    </row>
    <row r="127" spans="1:2" ht="12.75">
      <c r="A127" s="3" t="s">
        <v>173</v>
      </c>
      <c r="B127" s="5" t="s">
        <v>174</v>
      </c>
    </row>
    <row r="128" spans="1:2" ht="12.75">
      <c r="A128" s="3" t="s">
        <v>175</v>
      </c>
      <c r="B128" s="4" t="s">
        <v>59</v>
      </c>
    </row>
    <row r="129" spans="1:2" ht="12.75">
      <c r="A129" s="3" t="s">
        <v>176</v>
      </c>
      <c r="B129" s="4" t="s">
        <v>177</v>
      </c>
    </row>
    <row r="130" spans="1:2" ht="12.75">
      <c r="A130" s="3" t="s">
        <v>178</v>
      </c>
      <c r="B130" s="4" t="s">
        <v>151</v>
      </c>
    </row>
    <row r="131" spans="1:2" ht="12.75">
      <c r="A131" s="3" t="s">
        <v>179</v>
      </c>
      <c r="B131" s="4" t="s">
        <v>180</v>
      </c>
    </row>
    <row r="132" spans="1:2" ht="12.75">
      <c r="A132" s="3" t="s">
        <v>181</v>
      </c>
      <c r="B132" s="4" t="s">
        <v>80</v>
      </c>
    </row>
    <row r="133" spans="1:2" ht="12.75">
      <c r="A133" s="3" t="s">
        <v>182</v>
      </c>
      <c r="B133" s="5" t="s">
        <v>174</v>
      </c>
    </row>
    <row r="134" spans="1:2" ht="12.75">
      <c r="A134" s="3" t="s">
        <v>183</v>
      </c>
      <c r="B134" s="4" t="s">
        <v>184</v>
      </c>
    </row>
    <row r="135" spans="1:2" ht="12.75">
      <c r="A135" s="3" t="s">
        <v>185</v>
      </c>
      <c r="B135" s="4" t="s">
        <v>24</v>
      </c>
    </row>
    <row r="136" spans="1:2" ht="12.75">
      <c r="A136" s="3" t="s">
        <v>186</v>
      </c>
      <c r="B136" s="4" t="s">
        <v>63</v>
      </c>
    </row>
    <row r="137" spans="1:2" ht="12.75">
      <c r="A137" s="3" t="s">
        <v>187</v>
      </c>
      <c r="B137" s="4" t="s">
        <v>54</v>
      </c>
    </row>
    <row r="138" spans="1:2" ht="12.75">
      <c r="A138" s="3" t="s">
        <v>188</v>
      </c>
      <c r="B138" s="4" t="s">
        <v>80</v>
      </c>
    </row>
    <row r="139" spans="1:2" ht="12.75">
      <c r="A139" s="3" t="s">
        <v>189</v>
      </c>
      <c r="B139" s="4" t="s">
        <v>71</v>
      </c>
    </row>
    <row r="140" spans="1:2" ht="12.75">
      <c r="A140" s="3" t="s">
        <v>190</v>
      </c>
      <c r="B140" s="4" t="s">
        <v>80</v>
      </c>
    </row>
    <row r="141" spans="1:2" ht="12.75">
      <c r="A141" s="3" t="s">
        <v>191</v>
      </c>
      <c r="B141" s="4" t="s">
        <v>71</v>
      </c>
    </row>
    <row r="142" spans="1:2" ht="12.75">
      <c r="A142" s="3" t="s">
        <v>192</v>
      </c>
      <c r="B142" s="4" t="s">
        <v>24</v>
      </c>
    </row>
    <row r="143" spans="1:2" ht="12.75">
      <c r="A143" s="3" t="s">
        <v>193</v>
      </c>
      <c r="B143" s="5" t="s">
        <v>17</v>
      </c>
    </row>
    <row r="144" spans="1:2" ht="12.75">
      <c r="A144" s="3" t="s">
        <v>194</v>
      </c>
      <c r="B144" s="4" t="s">
        <v>19</v>
      </c>
    </row>
    <row r="145" spans="1:2" ht="12.75">
      <c r="A145" s="3" t="s">
        <v>195</v>
      </c>
      <c r="B145" s="4" t="s">
        <v>19</v>
      </c>
    </row>
    <row r="146" spans="1:2" ht="12.75">
      <c r="A146" s="3" t="s">
        <v>196</v>
      </c>
      <c r="B146" s="5" t="s">
        <v>197</v>
      </c>
    </row>
    <row r="147" spans="1:2" ht="12.75">
      <c r="A147" s="3" t="s">
        <v>198</v>
      </c>
      <c r="B147" s="4" t="s">
        <v>199</v>
      </c>
    </row>
    <row r="148" spans="1:2" ht="12.75">
      <c r="A148" s="3" t="s">
        <v>200</v>
      </c>
      <c r="B148" s="4" t="s">
        <v>80</v>
      </c>
    </row>
    <row r="149" spans="1:2" ht="12.75">
      <c r="A149" s="3" t="s">
        <v>201</v>
      </c>
      <c r="B149" s="4"/>
    </row>
    <row r="150" spans="1:2" ht="12.75">
      <c r="A150" s="3" t="s">
        <v>202</v>
      </c>
      <c r="B150" s="4" t="s">
        <v>61</v>
      </c>
    </row>
    <row r="151" spans="1:2" ht="12.75">
      <c r="A151" s="3" t="s">
        <v>203</v>
      </c>
      <c r="B151" s="4" t="s">
        <v>63</v>
      </c>
    </row>
    <row r="152" spans="1:2" ht="12.75">
      <c r="A152" s="3" t="s">
        <v>204</v>
      </c>
      <c r="B152" s="4" t="s">
        <v>3</v>
      </c>
    </row>
    <row r="153" spans="1:2" ht="12.75">
      <c r="A153" s="3" t="s">
        <v>205</v>
      </c>
      <c r="B153" s="4" t="s">
        <v>206</v>
      </c>
    </row>
    <row r="154" spans="1:2" ht="12.75">
      <c r="A154" s="3" t="s">
        <v>207</v>
      </c>
      <c r="B154" s="4" t="s">
        <v>208</v>
      </c>
    </row>
    <row r="155" spans="1:2" ht="12.75">
      <c r="A155" s="3" t="s">
        <v>209</v>
      </c>
      <c r="B155" s="4" t="s">
        <v>24</v>
      </c>
    </row>
    <row r="156" spans="1:2" ht="12.75">
      <c r="A156" s="3" t="s">
        <v>210</v>
      </c>
      <c r="B156" s="4" t="s">
        <v>51</v>
      </c>
    </row>
    <row r="157" spans="1:2" ht="12.75">
      <c r="A157" s="3" t="s">
        <v>211</v>
      </c>
      <c r="B157" s="4" t="s">
        <v>212</v>
      </c>
    </row>
    <row r="158" spans="1:2" ht="12.75">
      <c r="A158" s="3" t="s">
        <v>213</v>
      </c>
      <c r="B158" s="4" t="s">
        <v>80</v>
      </c>
    </row>
    <row r="159" spans="1:2" ht="12.75">
      <c r="A159" s="3" t="s">
        <v>214</v>
      </c>
      <c r="B159" s="4" t="s">
        <v>9</v>
      </c>
    </row>
    <row r="160" spans="1:2" ht="12.75">
      <c r="A160" s="3" t="s">
        <v>215</v>
      </c>
      <c r="B160" s="4" t="s">
        <v>11</v>
      </c>
    </row>
    <row r="161" spans="1:2" ht="12.75">
      <c r="A161" s="3" t="s">
        <v>216</v>
      </c>
      <c r="B161" s="4" t="s">
        <v>24</v>
      </c>
    </row>
    <row r="162" spans="1:2" ht="12.75">
      <c r="A162" s="3" t="s">
        <v>217</v>
      </c>
      <c r="B162" s="4" t="s">
        <v>218</v>
      </c>
    </row>
    <row r="163" spans="1:2" ht="12.75">
      <c r="A163" s="3" t="s">
        <v>219</v>
      </c>
      <c r="B163" s="4" t="s">
        <v>54</v>
      </c>
    </row>
    <row r="164" spans="1:2" ht="12.75">
      <c r="A164" s="3" t="s">
        <v>220</v>
      </c>
      <c r="B164" s="4" t="s">
        <v>80</v>
      </c>
    </row>
    <row r="165" spans="1:2" ht="12.75">
      <c r="A165" s="3" t="s">
        <v>221</v>
      </c>
      <c r="B165" s="4"/>
    </row>
    <row r="166" spans="1:2" ht="12.75">
      <c r="A166" s="3" t="s">
        <v>222</v>
      </c>
      <c r="B166" s="4" t="s">
        <v>166</v>
      </c>
    </row>
    <row r="167" spans="1:2" ht="12.75">
      <c r="A167" s="3" t="s">
        <v>223</v>
      </c>
      <c r="B167" s="4" t="s">
        <v>166</v>
      </c>
    </row>
    <row r="168" spans="1:2" ht="12.75">
      <c r="A168" s="3" t="s">
        <v>224</v>
      </c>
      <c r="B168" s="4" t="s">
        <v>11</v>
      </c>
    </row>
    <row r="169" spans="1:2" ht="12.75">
      <c r="A169" s="3" t="s">
        <v>225</v>
      </c>
      <c r="B169" s="4" t="s">
        <v>24</v>
      </c>
    </row>
    <row r="170" spans="1:2" ht="12.75">
      <c r="A170" s="3" t="s">
        <v>226</v>
      </c>
      <c r="B170" s="5" t="s">
        <v>80</v>
      </c>
    </row>
    <row r="171" spans="1:2" ht="12.75">
      <c r="A171" s="3" t="s">
        <v>227</v>
      </c>
      <c r="B171" s="4" t="s">
        <v>78</v>
      </c>
    </row>
    <row r="172" spans="1:2" ht="12.75">
      <c r="A172" s="3" t="s">
        <v>228</v>
      </c>
      <c r="B172" s="4" t="s">
        <v>63</v>
      </c>
    </row>
    <row r="173" spans="1:2" ht="12.75">
      <c r="A173" s="3" t="s">
        <v>229</v>
      </c>
      <c r="B173" s="4" t="s">
        <v>17</v>
      </c>
    </row>
    <row r="174" spans="1:2" ht="12.75">
      <c r="A174" s="3" t="s">
        <v>230</v>
      </c>
      <c r="B174" s="4" t="s">
        <v>11</v>
      </c>
    </row>
    <row r="175" spans="1:2" ht="12.75">
      <c r="A175" s="3" t="s">
        <v>231</v>
      </c>
      <c r="B175" s="4" t="s">
        <v>54</v>
      </c>
    </row>
    <row r="176" spans="1:2" ht="12.75">
      <c r="A176" s="3" t="s">
        <v>232</v>
      </c>
      <c r="B176" s="5" t="s">
        <v>212</v>
      </c>
    </row>
    <row r="177" spans="1:2" ht="12.75">
      <c r="A177" s="3" t="s">
        <v>233</v>
      </c>
      <c r="B177" s="4" t="s">
        <v>80</v>
      </c>
    </row>
    <row r="178" spans="1:2" ht="12.75">
      <c r="A178" s="3" t="s">
        <v>234</v>
      </c>
      <c r="B178" s="4" t="s">
        <v>78</v>
      </c>
    </row>
    <row r="179" spans="1:2" ht="12.75">
      <c r="A179" s="3" t="s">
        <v>235</v>
      </c>
      <c r="B179" s="4" t="s">
        <v>236</v>
      </c>
    </row>
    <row r="180" spans="1:2" ht="12.75">
      <c r="A180" s="3" t="s">
        <v>237</v>
      </c>
      <c r="B180" s="4" t="s">
        <v>61</v>
      </c>
    </row>
    <row r="181" spans="1:2" ht="12.75">
      <c r="A181" s="3" t="s">
        <v>238</v>
      </c>
      <c r="B181" s="4" t="s">
        <v>11</v>
      </c>
    </row>
    <row r="182" spans="1:2" ht="12.75">
      <c r="A182" s="3" t="s">
        <v>239</v>
      </c>
      <c r="B182" s="4" t="s">
        <v>71</v>
      </c>
    </row>
    <row r="183" spans="1:2" ht="12.75">
      <c r="A183" s="3" t="s">
        <v>240</v>
      </c>
      <c r="B183" s="4" t="s">
        <v>61</v>
      </c>
    </row>
    <row r="184" spans="1:2" ht="12.75">
      <c r="A184" s="3" t="s">
        <v>241</v>
      </c>
      <c r="B184" s="4" t="s">
        <v>54</v>
      </c>
    </row>
    <row r="185" spans="1:2" ht="12.75">
      <c r="A185" s="3" t="s">
        <v>242</v>
      </c>
      <c r="B185" s="4" t="s">
        <v>61</v>
      </c>
    </row>
    <row r="186" spans="1:2" ht="12.75">
      <c r="A186" s="3" t="s">
        <v>243</v>
      </c>
      <c r="B186" s="4" t="s">
        <v>157</v>
      </c>
    </row>
    <row r="187" spans="1:2" ht="12.75">
      <c r="A187" s="3" t="s">
        <v>244</v>
      </c>
      <c r="B187" s="4" t="s">
        <v>245</v>
      </c>
    </row>
    <row r="188" spans="1:2" ht="12.75">
      <c r="A188" s="3" t="s">
        <v>246</v>
      </c>
      <c r="B188" s="5" t="s">
        <v>63</v>
      </c>
    </row>
    <row r="189" spans="1:2" ht="12.75">
      <c r="A189" s="3" t="s">
        <v>247</v>
      </c>
      <c r="B189" s="5" t="s">
        <v>138</v>
      </c>
    </row>
    <row r="190" spans="1:2" ht="12.75">
      <c r="A190" s="3" t="s">
        <v>248</v>
      </c>
      <c r="B190" s="4" t="s">
        <v>78</v>
      </c>
    </row>
    <row r="191" spans="1:2" ht="12.75">
      <c r="A191" s="3" t="s">
        <v>249</v>
      </c>
      <c r="B191" s="4" t="s">
        <v>9</v>
      </c>
    </row>
    <row r="192" spans="1:2" ht="12.75">
      <c r="A192" s="3" t="s">
        <v>250</v>
      </c>
      <c r="B192" s="4" t="s">
        <v>63</v>
      </c>
    </row>
    <row r="193" spans="1:2" ht="12.75">
      <c r="A193" s="3" t="s">
        <v>251</v>
      </c>
      <c r="B193" s="4" t="s">
        <v>19</v>
      </c>
    </row>
    <row r="194" spans="1:2" ht="12.75">
      <c r="A194" s="3" t="s">
        <v>252</v>
      </c>
      <c r="B194" s="4" t="s">
        <v>13</v>
      </c>
    </row>
    <row r="195" spans="1:2" ht="12.75">
      <c r="A195" s="3" t="s">
        <v>253</v>
      </c>
      <c r="B195" s="4" t="s">
        <v>80</v>
      </c>
    </row>
    <row r="196" spans="1:2" ht="12.75">
      <c r="A196" s="3" t="s">
        <v>254</v>
      </c>
      <c r="B196" s="5" t="s">
        <v>208</v>
      </c>
    </row>
    <row r="197" spans="1:2" ht="12.75">
      <c r="A197" s="3" t="s">
        <v>255</v>
      </c>
      <c r="B197" s="5" t="s">
        <v>256</v>
      </c>
    </row>
    <row r="198" spans="1:2" ht="12.75">
      <c r="A198" s="3" t="s">
        <v>257</v>
      </c>
      <c r="B198" s="4" t="s">
        <v>63</v>
      </c>
    </row>
    <row r="199" spans="1:2" ht="12.75">
      <c r="A199" s="3" t="s">
        <v>258</v>
      </c>
      <c r="B199" s="5" t="s">
        <v>63</v>
      </c>
    </row>
    <row r="200" spans="1:2" ht="12.75">
      <c r="A200" s="3" t="s">
        <v>259</v>
      </c>
      <c r="B200" s="4" t="s">
        <v>11</v>
      </c>
    </row>
    <row r="201" spans="1:2" ht="12.75">
      <c r="A201" s="3" t="s">
        <v>260</v>
      </c>
      <c r="B201" s="4" t="s">
        <v>24</v>
      </c>
    </row>
    <row r="202" spans="1:2" ht="12.75">
      <c r="A202" s="3" t="s">
        <v>261</v>
      </c>
      <c r="B202" s="4" t="s">
        <v>63</v>
      </c>
    </row>
    <row r="203" spans="1:2" ht="12.75">
      <c r="A203" s="3" t="s">
        <v>262</v>
      </c>
      <c r="B203" s="4" t="s">
        <v>24</v>
      </c>
    </row>
    <row r="204" spans="1:2" ht="12.75">
      <c r="A204" s="3" t="s">
        <v>263</v>
      </c>
      <c r="B204" s="4" t="s">
        <v>17</v>
      </c>
    </row>
    <row r="205" spans="1:2" ht="12.75">
      <c r="A205" s="3" t="s">
        <v>264</v>
      </c>
      <c r="B205" s="4" t="s">
        <v>17</v>
      </c>
    </row>
    <row r="206" spans="1:2" ht="12.75">
      <c r="A206" s="3" t="s">
        <v>265</v>
      </c>
      <c r="B206" s="4" t="s">
        <v>78</v>
      </c>
    </row>
    <row r="207" spans="1:2" ht="12.75">
      <c r="A207" s="3" t="s">
        <v>266</v>
      </c>
      <c r="B207" s="4" t="s">
        <v>24</v>
      </c>
    </row>
    <row r="208" spans="1:2" ht="12.75">
      <c r="A208" s="3" t="s">
        <v>267</v>
      </c>
      <c r="B208" s="4" t="s">
        <v>54</v>
      </c>
    </row>
    <row r="209" spans="1:2" ht="12.75">
      <c r="A209" s="3" t="s">
        <v>268</v>
      </c>
      <c r="B209" s="4" t="s">
        <v>9</v>
      </c>
    </row>
    <row r="210" spans="1:2" ht="12.75">
      <c r="A210" s="3" t="s">
        <v>269</v>
      </c>
      <c r="B210" s="4" t="s">
        <v>11</v>
      </c>
    </row>
    <row r="211" spans="1:2" ht="12.75">
      <c r="A211" s="3" t="s">
        <v>270</v>
      </c>
      <c r="B211" s="4" t="s">
        <v>157</v>
      </c>
    </row>
    <row r="212" spans="1:2" ht="12.75">
      <c r="A212" s="3" t="s">
        <v>271</v>
      </c>
      <c r="B212" s="4" t="s">
        <v>59</v>
      </c>
    </row>
    <row r="213" spans="1:2" ht="12.75">
      <c r="A213" s="3" t="s">
        <v>272</v>
      </c>
      <c r="B213" s="4" t="s">
        <v>113</v>
      </c>
    </row>
    <row r="214" spans="1:2" ht="12.75">
      <c r="A214" s="3" t="s">
        <v>273</v>
      </c>
      <c r="B214" s="4" t="s">
        <v>208</v>
      </c>
    </row>
    <row r="215" spans="1:2" ht="12.75">
      <c r="A215" s="3" t="s">
        <v>274</v>
      </c>
      <c r="B215" s="4" t="s">
        <v>11</v>
      </c>
    </row>
    <row r="216" spans="1:2" ht="12.75">
      <c r="A216" s="3" t="s">
        <v>275</v>
      </c>
      <c r="B216" s="5" t="s">
        <v>157</v>
      </c>
    </row>
    <row r="217" spans="1:2" ht="12.75">
      <c r="A217" s="3" t="s">
        <v>276</v>
      </c>
      <c r="B217" s="4" t="s">
        <v>277</v>
      </c>
    </row>
    <row r="218" spans="1:2" ht="12.75">
      <c r="A218" s="3" t="s">
        <v>278</v>
      </c>
      <c r="B218" s="5" t="s">
        <v>19</v>
      </c>
    </row>
    <row r="219" spans="1:2" ht="12.75">
      <c r="A219" s="3" t="s">
        <v>279</v>
      </c>
      <c r="B219" s="5" t="s">
        <v>11</v>
      </c>
    </row>
    <row r="220" spans="1:2" ht="12.75">
      <c r="A220" s="3" t="s">
        <v>280</v>
      </c>
      <c r="B220" s="4" t="s">
        <v>17</v>
      </c>
    </row>
    <row r="221" spans="1:2" ht="12.75">
      <c r="A221" s="3" t="s">
        <v>281</v>
      </c>
      <c r="B221" s="4" t="s">
        <v>11</v>
      </c>
    </row>
    <row r="222" spans="1:2" ht="12.75">
      <c r="A222" s="3" t="s">
        <v>282</v>
      </c>
      <c r="B222" s="4" t="s">
        <v>9</v>
      </c>
    </row>
    <row r="223" spans="1:2" ht="12.75">
      <c r="A223" s="3" t="s">
        <v>283</v>
      </c>
      <c r="B223" s="4" t="s">
        <v>59</v>
      </c>
    </row>
    <row r="224" spans="1:2" ht="12.75">
      <c r="A224" s="3" t="s">
        <v>284</v>
      </c>
      <c r="B224" s="4" t="s">
        <v>24</v>
      </c>
    </row>
    <row r="225" spans="1:2" ht="12.75">
      <c r="A225" s="3" t="s">
        <v>285</v>
      </c>
      <c r="B225" s="4" t="s">
        <v>286</v>
      </c>
    </row>
    <row r="226" spans="1:2" ht="12.75">
      <c r="A226" s="3" t="s">
        <v>287</v>
      </c>
      <c r="B226" s="5" t="s">
        <v>288</v>
      </c>
    </row>
    <row r="227" spans="1:2" ht="12.75">
      <c r="A227" s="3" t="s">
        <v>289</v>
      </c>
      <c r="B227" s="4" t="s">
        <v>80</v>
      </c>
    </row>
    <row r="228" spans="1:2" ht="12.75">
      <c r="A228" s="3" t="s">
        <v>290</v>
      </c>
      <c r="B228" s="4" t="s">
        <v>19</v>
      </c>
    </row>
    <row r="229" spans="1:2" ht="12.75">
      <c r="A229" s="3" t="s">
        <v>291</v>
      </c>
      <c r="B229" s="4" t="s">
        <v>11</v>
      </c>
    </row>
    <row r="230" spans="1:2" ht="12.75">
      <c r="A230" s="3" t="s">
        <v>292</v>
      </c>
      <c r="B230" s="4" t="s">
        <v>80</v>
      </c>
    </row>
    <row r="231" spans="1:2" ht="12.75">
      <c r="A231" s="3" t="s">
        <v>293</v>
      </c>
      <c r="B231" s="4" t="s">
        <v>63</v>
      </c>
    </row>
    <row r="232" spans="1:2" ht="12.75">
      <c r="A232" s="3" t="s">
        <v>294</v>
      </c>
      <c r="B232" s="4" t="s">
        <v>11</v>
      </c>
    </row>
    <row r="233" spans="1:2" ht="12.75">
      <c r="A233" s="3" t="s">
        <v>295</v>
      </c>
      <c r="B233" s="4" t="s">
        <v>138</v>
      </c>
    </row>
    <row r="234" spans="1:2" ht="12.75">
      <c r="A234" s="3" t="s">
        <v>296</v>
      </c>
      <c r="B234" s="4" t="s">
        <v>9</v>
      </c>
    </row>
    <row r="235" spans="1:2" ht="12.75">
      <c r="A235" s="3" t="s">
        <v>297</v>
      </c>
      <c r="B235" s="4" t="s">
        <v>298</v>
      </c>
    </row>
    <row r="236" spans="1:2" ht="12.75">
      <c r="A236" s="3" t="s">
        <v>299</v>
      </c>
      <c r="B236" s="4" t="s">
        <v>300</v>
      </c>
    </row>
    <row r="237" spans="1:2" ht="12.75">
      <c r="A237" s="6" t="s">
        <v>301</v>
      </c>
      <c r="B237" s="4" t="s">
        <v>300</v>
      </c>
    </row>
    <row r="238" spans="1:2" ht="12.75">
      <c r="A238" s="3" t="s">
        <v>302</v>
      </c>
      <c r="B238" s="4" t="s">
        <v>54</v>
      </c>
    </row>
    <row r="239" spans="1:2" ht="12.75">
      <c r="A239" s="3" t="s">
        <v>303</v>
      </c>
      <c r="B239" s="4" t="s">
        <v>54</v>
      </c>
    </row>
    <row r="240" spans="1:2" ht="12.75">
      <c r="A240" s="3" t="s">
        <v>304</v>
      </c>
      <c r="B240" s="4" t="s">
        <v>11</v>
      </c>
    </row>
    <row r="241" spans="1:2" ht="12.75">
      <c r="A241" s="3" t="s">
        <v>305</v>
      </c>
      <c r="B241" s="4" t="s">
        <v>109</v>
      </c>
    </row>
    <row r="242" spans="1:2" ht="12.75">
      <c r="A242" s="3" t="s">
        <v>306</v>
      </c>
      <c r="B242" s="4" t="s">
        <v>109</v>
      </c>
    </row>
    <row r="243" spans="1:2" ht="12.75">
      <c r="A243" s="3" t="s">
        <v>307</v>
      </c>
      <c r="B243" s="4" t="s">
        <v>109</v>
      </c>
    </row>
    <row r="244" spans="1:2" ht="12.75">
      <c r="A244" s="3" t="s">
        <v>308</v>
      </c>
      <c r="B244" s="4" t="s">
        <v>236</v>
      </c>
    </row>
    <row r="245" spans="1:2" ht="12.75">
      <c r="A245" s="3" t="s">
        <v>309</v>
      </c>
      <c r="B245" s="4" t="s">
        <v>236</v>
      </c>
    </row>
    <row r="246" spans="1:2" ht="12.75">
      <c r="A246" s="3" t="s">
        <v>310</v>
      </c>
      <c r="B246" s="4"/>
    </row>
    <row r="247" spans="1:2" ht="12.75">
      <c r="A247" s="3" t="s">
        <v>311</v>
      </c>
      <c r="B247" s="4" t="s">
        <v>80</v>
      </c>
    </row>
    <row r="248" spans="1:2" ht="12.75">
      <c r="A248" s="3" t="s">
        <v>312</v>
      </c>
      <c r="B248" s="5" t="s">
        <v>11</v>
      </c>
    </row>
    <row r="249" spans="1:2" ht="12.75">
      <c r="A249" s="3" t="s">
        <v>313</v>
      </c>
      <c r="B249" s="4" t="s">
        <v>277</v>
      </c>
    </row>
    <row r="250" spans="1:2" ht="12.75">
      <c r="A250" s="3" t="s">
        <v>314</v>
      </c>
      <c r="B250" s="4" t="s">
        <v>138</v>
      </c>
    </row>
    <row r="251" spans="1:2" ht="12.75">
      <c r="A251" s="3" t="s">
        <v>315</v>
      </c>
      <c r="B251" s="4" t="s">
        <v>5</v>
      </c>
    </row>
    <row r="252" spans="1:2" ht="12.75">
      <c r="A252" s="3" t="s">
        <v>316</v>
      </c>
      <c r="B252" s="4" t="s">
        <v>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24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9.00390625" style="45" customWidth="1"/>
    <col min="2" max="2" width="0" style="19" hidden="1" customWidth="1"/>
    <col min="3" max="3" width="29.7109375" style="20" customWidth="1"/>
    <col min="4" max="4" width="24.28125" style="19" customWidth="1"/>
    <col min="5" max="6" width="10.00390625" style="19" customWidth="1"/>
    <col min="7" max="7" width="9.7109375" style="19" customWidth="1"/>
    <col min="8" max="8" width="9.8515625" style="19" customWidth="1"/>
    <col min="9" max="9" width="10.28125" style="19" customWidth="1"/>
    <col min="10" max="10" width="11.140625" style="19" customWidth="1"/>
    <col min="11" max="11" width="10.00390625" style="19" customWidth="1"/>
    <col min="12" max="12" width="10.28125" style="19" customWidth="1"/>
    <col min="13" max="13" width="10.00390625" style="19" customWidth="1"/>
    <col min="14" max="14" width="9.140625" style="19" customWidth="1"/>
    <col min="15" max="15" width="11.28125" style="19" customWidth="1"/>
    <col min="16" max="16" width="8.7109375" style="19" customWidth="1"/>
    <col min="17" max="17" width="0" style="19" hidden="1" customWidth="1"/>
    <col min="18" max="19" width="12.7109375" style="19" customWidth="1"/>
    <col min="20" max="20" width="11.00390625" style="21" customWidth="1"/>
    <col min="21" max="16384" width="9.140625" style="19" customWidth="1"/>
  </cols>
  <sheetData>
    <row r="1" spans="1:20" ht="44.25" customHeight="1">
      <c r="A1" s="46" t="s">
        <v>447</v>
      </c>
      <c r="B1" s="47"/>
      <c r="C1" s="46" t="s">
        <v>0</v>
      </c>
      <c r="D1" s="46" t="s">
        <v>1</v>
      </c>
      <c r="E1" s="48" t="s">
        <v>563</v>
      </c>
      <c r="F1" s="48" t="s">
        <v>564</v>
      </c>
      <c r="G1" s="48" t="s">
        <v>565</v>
      </c>
      <c r="H1" s="48" t="s">
        <v>566</v>
      </c>
      <c r="I1" s="48" t="s">
        <v>567</v>
      </c>
      <c r="J1" s="48" t="s">
        <v>568</v>
      </c>
      <c r="K1" s="48" t="s">
        <v>569</v>
      </c>
      <c r="L1" s="48" t="s">
        <v>570</v>
      </c>
      <c r="M1" s="48" t="s">
        <v>571</v>
      </c>
      <c r="N1" s="48" t="s">
        <v>497</v>
      </c>
      <c r="O1" s="48" t="s">
        <v>498</v>
      </c>
      <c r="P1" s="48" t="s">
        <v>572</v>
      </c>
      <c r="Q1" s="48" t="s">
        <v>500</v>
      </c>
      <c r="R1" s="48" t="s">
        <v>501</v>
      </c>
      <c r="S1" s="48" t="s">
        <v>573</v>
      </c>
      <c r="T1" s="72" t="s">
        <v>477</v>
      </c>
    </row>
    <row r="2" spans="1:20" ht="12.75">
      <c r="A2" s="50">
        <v>1</v>
      </c>
      <c r="B2" s="51"/>
      <c r="C2" s="50" t="s">
        <v>86</v>
      </c>
      <c r="D2" s="50" t="s">
        <v>80</v>
      </c>
      <c r="E2" s="53">
        <v>3</v>
      </c>
      <c r="F2" s="53">
        <v>1</v>
      </c>
      <c r="G2" s="53">
        <v>1</v>
      </c>
      <c r="H2" s="53">
        <v>1</v>
      </c>
      <c r="I2" s="53">
        <v>1</v>
      </c>
      <c r="J2" s="54">
        <v>200</v>
      </c>
      <c r="K2" s="53">
        <v>1</v>
      </c>
      <c r="L2" s="53">
        <v>1</v>
      </c>
      <c r="M2" s="53">
        <f>VLOOKUP(C2,'Расчет 9'!$A$1:$D$109,4,FALSE)</f>
        <v>1</v>
      </c>
      <c r="N2" s="56">
        <f>SUM(E2:M2)</f>
        <v>210</v>
      </c>
      <c r="O2" s="56">
        <f>N2-LARGE(E2:M2,1)-LARGE(E2:M2,2)</f>
        <v>7</v>
      </c>
      <c r="P2" s="56">
        <f>COUNTIF(E2:M2,"&lt;200")</f>
        <v>8</v>
      </c>
      <c r="Q2" s="73" t="str">
        <f>IF(ISNUMBER(SEARCH("Игорь",C2))+ISNUMBER(SEARCH("Илья",C2))+ISNUMBER(SEARCH("Никита",C2))+ISNUMBER(SEARCH("Данила",C2)),"м",IF((RIGHT(C2,1)="а")+(RIGHT(C2,1)="я")+(RIGHT(C2,1)="ь"),"ж","м"))</f>
        <v>м</v>
      </c>
      <c r="R2" s="74">
        <f>SMALL(E2:M2,1)</f>
        <v>1</v>
      </c>
      <c r="S2" s="60">
        <f>SUMIF(E2:M2,"&lt;200",E2:M2)/P2</f>
        <v>1.25</v>
      </c>
      <c r="T2" s="60">
        <f>VLOOKUP(C2,'Расчет 9'!$A$1:$D$109,2,FALSE)</f>
        <v>1025.96</v>
      </c>
    </row>
    <row r="3" spans="1:20" ht="12.75">
      <c r="A3" s="50">
        <f aca="true" t="shared" si="0" ref="A3:A66">A2+1</f>
        <v>2</v>
      </c>
      <c r="B3" s="51"/>
      <c r="C3" s="50" t="s">
        <v>450</v>
      </c>
      <c r="D3" s="50" t="s">
        <v>24</v>
      </c>
      <c r="E3" s="53">
        <v>1</v>
      </c>
      <c r="F3" s="53">
        <v>5</v>
      </c>
      <c r="G3" s="53">
        <v>2</v>
      </c>
      <c r="H3" s="53">
        <v>2</v>
      </c>
      <c r="I3" s="53">
        <v>5</v>
      </c>
      <c r="J3" s="53">
        <v>3</v>
      </c>
      <c r="K3" s="54">
        <v>200</v>
      </c>
      <c r="L3" s="53">
        <v>2</v>
      </c>
      <c r="M3" s="53">
        <f>VLOOKUP(C3,'Расчет 9'!$A$1:$D$109,4,FALSE)</f>
        <v>3</v>
      </c>
      <c r="N3" s="56">
        <f>SUM(E3:M3)</f>
        <v>223</v>
      </c>
      <c r="O3" s="56">
        <f>N3-LARGE(E3:M3,1)-LARGE(E3:M3,2)</f>
        <v>18</v>
      </c>
      <c r="P3" s="56">
        <f>COUNTIF(E3:M3,"&lt;200")</f>
        <v>8</v>
      </c>
      <c r="Q3" s="73" t="str">
        <f>IF(ISNUMBER(SEARCH("Игорь",C3))+ISNUMBER(SEARCH("Илья",C3))+ISNUMBER(SEARCH("Никита",C3))+ISNUMBER(SEARCH("Данила",C3)),"м",IF((RIGHT(C3,1)="а")+(RIGHT(C3,1)="я")+(RIGHT(C3,1)="ь"),"ж","м"))</f>
        <v>м</v>
      </c>
      <c r="R3" s="74">
        <f>SMALL(E3:M3,1)</f>
        <v>1</v>
      </c>
      <c r="S3" s="60">
        <f>SUMIF(E3:M3,"&lt;200",E3:M3)/P3</f>
        <v>2.875</v>
      </c>
      <c r="T3" s="60">
        <f>VLOOKUP(C3,'Расчет 9'!$A$1:$D$109,2,FALSE)</f>
        <v>1052.09</v>
      </c>
    </row>
    <row r="4" spans="1:20" ht="12.75">
      <c r="A4" s="50">
        <f t="shared" si="0"/>
        <v>3</v>
      </c>
      <c r="B4" s="51"/>
      <c r="C4" s="50" t="s">
        <v>219</v>
      </c>
      <c r="D4" s="50" t="s">
        <v>54</v>
      </c>
      <c r="E4" s="53">
        <v>7</v>
      </c>
      <c r="F4" s="53">
        <v>17</v>
      </c>
      <c r="G4" s="53">
        <v>3</v>
      </c>
      <c r="H4" s="53">
        <v>3</v>
      </c>
      <c r="I4" s="53">
        <v>7</v>
      </c>
      <c r="J4" s="53">
        <v>4</v>
      </c>
      <c r="K4" s="53">
        <v>3</v>
      </c>
      <c r="L4" s="54">
        <v>200</v>
      </c>
      <c r="M4" s="53">
        <f>VLOOKUP(C4,'Расчет 9'!$A$1:$D$109,4,FALSE)</f>
        <v>4</v>
      </c>
      <c r="N4" s="56">
        <f>SUM(E4:M4)</f>
        <v>248</v>
      </c>
      <c r="O4" s="56">
        <f>N4-LARGE(E4:M4,1)-LARGE(E4:M4,2)</f>
        <v>31</v>
      </c>
      <c r="P4" s="56">
        <f>COUNTIF(E4:M4,"&lt;200")</f>
        <v>8</v>
      </c>
      <c r="Q4" s="73" t="str">
        <f>IF(ISNUMBER(SEARCH("Игорь",C4))+ISNUMBER(SEARCH("Илья",C4))+ISNUMBER(SEARCH("Никита",C4))+ISNUMBER(SEARCH("Данила",C4)),"м",IF((RIGHT(C4,1)="а")+(RIGHT(C4,1)="я")+(RIGHT(C4,1)="ь"),"ж","м"))</f>
        <v>м</v>
      </c>
      <c r="R4" s="74">
        <f>SMALL(E4:M4,1)</f>
        <v>3</v>
      </c>
      <c r="S4" s="60">
        <f>SUMIF(E4:M4,"&lt;200",E4:M4)/P4</f>
        <v>6</v>
      </c>
      <c r="T4" s="60">
        <f>VLOOKUP(C4,'Расчет 9'!$A$1:$D$109,2,FALSE)</f>
        <v>721.99</v>
      </c>
    </row>
    <row r="5" spans="1:20" ht="12.75">
      <c r="A5" s="50">
        <f t="shared" si="0"/>
        <v>4</v>
      </c>
      <c r="B5" s="61"/>
      <c r="C5" s="50" t="s">
        <v>311</v>
      </c>
      <c r="D5" s="50" t="s">
        <v>80</v>
      </c>
      <c r="E5" s="53">
        <v>6</v>
      </c>
      <c r="F5" s="53">
        <v>6</v>
      </c>
      <c r="G5" s="53">
        <v>5</v>
      </c>
      <c r="H5" s="53">
        <v>4</v>
      </c>
      <c r="I5" s="53">
        <v>3</v>
      </c>
      <c r="J5" s="53">
        <v>6</v>
      </c>
      <c r="K5" s="53">
        <v>8</v>
      </c>
      <c r="L5" s="53">
        <v>7</v>
      </c>
      <c r="M5" s="53">
        <f>VLOOKUP(C5,'Расчет 9'!$A$1:$D$109,4,FALSE)</f>
        <v>16</v>
      </c>
      <c r="N5" s="56">
        <f>SUM(E5:M5)</f>
        <v>61</v>
      </c>
      <c r="O5" s="56">
        <f>N5-LARGE(E5:M5,1)-LARGE(E5:M5,2)</f>
        <v>37</v>
      </c>
      <c r="P5" s="56">
        <f>COUNTIF(E5:M5,"&lt;200")</f>
        <v>9</v>
      </c>
      <c r="Q5" s="73" t="str">
        <f>IF(ISNUMBER(SEARCH("Игорь",C5))+ISNUMBER(SEARCH("Илья",C5))+ISNUMBER(SEARCH("Никита",C5))+ISNUMBER(SEARCH("Данила",C5)),"м",IF((RIGHT(C5,1)="а")+(RIGHT(C5,1)="я")+(RIGHT(C5,1)="ь"),"ж","м"))</f>
        <v>м</v>
      </c>
      <c r="R5" s="74">
        <f>SMALL(E5:M5,1)</f>
        <v>3</v>
      </c>
      <c r="S5" s="60">
        <f>SUMIF(E5:M5,"&lt;200",E5:M5)/P5</f>
        <v>6.777777777777778</v>
      </c>
      <c r="T5" s="60">
        <f>VLOOKUP(C5,'Расчет 9'!$A$1:$D$109,2,FALSE)</f>
        <v>675.5</v>
      </c>
    </row>
    <row r="6" spans="1:20" ht="12.75">
      <c r="A6" s="50">
        <f t="shared" si="0"/>
        <v>5</v>
      </c>
      <c r="B6" s="61"/>
      <c r="C6" s="50" t="s">
        <v>448</v>
      </c>
      <c r="D6" s="50" t="s">
        <v>78</v>
      </c>
      <c r="E6" s="53">
        <v>5</v>
      </c>
      <c r="F6" s="53">
        <v>2</v>
      </c>
      <c r="G6" s="54">
        <v>200</v>
      </c>
      <c r="H6" s="53">
        <v>7</v>
      </c>
      <c r="I6" s="53">
        <v>6</v>
      </c>
      <c r="J6" s="53">
        <v>1</v>
      </c>
      <c r="K6" s="53">
        <v>11</v>
      </c>
      <c r="L6" s="53">
        <v>6</v>
      </c>
      <c r="M6" s="53">
        <f>VLOOKUP(C6,'Расчет 9'!$A$1:$D$109,4,FALSE)</f>
        <v>12</v>
      </c>
      <c r="N6" s="56">
        <f>SUM(E6:M6)</f>
        <v>250</v>
      </c>
      <c r="O6" s="56">
        <f>N6-LARGE(E6:M6,1)-LARGE(E6:M6,2)</f>
        <v>38</v>
      </c>
      <c r="P6" s="56">
        <f>COUNTIF(E6:M6,"&lt;200")</f>
        <v>8</v>
      </c>
      <c r="Q6" s="73" t="str">
        <f>IF(ISNUMBER(SEARCH("Игорь",C6))+ISNUMBER(SEARCH("Илья",C6))+ISNUMBER(SEARCH("Никита",C6))+ISNUMBER(SEARCH("Данила",C6)),"м",IF((RIGHT(C6,1)="а")+(RIGHT(C6,1)="я")+(RIGHT(C6,1)="ь"),"ж","м"))</f>
        <v>м</v>
      </c>
      <c r="R6" s="74">
        <f>SMALL(E6:M6,1)</f>
        <v>1</v>
      </c>
      <c r="S6" s="60">
        <f>SUMIF(E6:M6,"&lt;200",E6:M6)/P6</f>
        <v>6.25</v>
      </c>
      <c r="T6" s="60">
        <f>VLOOKUP(C6,'Расчет 9'!$A$1:$D$109,2,FALSE)</f>
        <v>700.04</v>
      </c>
    </row>
    <row r="7" spans="1:20" ht="12.75">
      <c r="A7" s="50">
        <f t="shared" si="0"/>
        <v>6</v>
      </c>
      <c r="B7" s="61"/>
      <c r="C7" s="50" t="s">
        <v>281</v>
      </c>
      <c r="D7" s="50" t="s">
        <v>11</v>
      </c>
      <c r="E7" s="53">
        <v>19</v>
      </c>
      <c r="F7" s="53">
        <v>16</v>
      </c>
      <c r="G7" s="53">
        <v>14</v>
      </c>
      <c r="H7" s="54">
        <v>200</v>
      </c>
      <c r="I7" s="53">
        <v>16</v>
      </c>
      <c r="J7" s="53">
        <v>10</v>
      </c>
      <c r="K7" s="53">
        <v>7</v>
      </c>
      <c r="L7" s="53">
        <v>12</v>
      </c>
      <c r="M7" s="53">
        <f>VLOOKUP(C7,'Расчет 9'!$A$1:$D$109,4,FALSE)</f>
        <v>13</v>
      </c>
      <c r="N7" s="56">
        <f>SUM(E7:M7)</f>
        <v>307</v>
      </c>
      <c r="O7" s="56">
        <f>N7-LARGE(E7:M7,1)-LARGE(E7:M7,2)</f>
        <v>88</v>
      </c>
      <c r="P7" s="56">
        <f>COUNTIF(E7:M7,"&lt;200")</f>
        <v>8</v>
      </c>
      <c r="Q7" s="73" t="str">
        <f>IF(ISNUMBER(SEARCH("Игорь",C7))+ISNUMBER(SEARCH("Илья",C7))+ISNUMBER(SEARCH("Никита",C7))+ISNUMBER(SEARCH("Данила",C7)),"м",IF((RIGHT(C7,1)="а")+(RIGHT(C7,1)="я")+(RIGHT(C7,1)="ь"),"ж","м"))</f>
        <v>м</v>
      </c>
      <c r="R7" s="74">
        <f>SMALL(E7:M7,1)</f>
        <v>7</v>
      </c>
      <c r="S7" s="60">
        <f>SUMIF(E7:M7,"&lt;200",E7:M7)/P7</f>
        <v>13.375</v>
      </c>
      <c r="T7" s="60">
        <f>VLOOKUP(C7,'Расчет 9'!$A$1:$D$109,2,FALSE)</f>
        <v>568.94</v>
      </c>
    </row>
    <row r="8" spans="1:20" ht="12.75">
      <c r="A8" s="50">
        <f t="shared" si="0"/>
        <v>7</v>
      </c>
      <c r="B8" s="61"/>
      <c r="C8" s="50" t="s">
        <v>205</v>
      </c>
      <c r="D8" s="50" t="s">
        <v>78</v>
      </c>
      <c r="E8" s="53">
        <v>15</v>
      </c>
      <c r="F8" s="53">
        <v>21</v>
      </c>
      <c r="G8" s="53">
        <v>16</v>
      </c>
      <c r="H8" s="53">
        <v>9</v>
      </c>
      <c r="I8" s="53">
        <v>18</v>
      </c>
      <c r="J8" s="53">
        <v>19</v>
      </c>
      <c r="K8" s="53">
        <v>12</v>
      </c>
      <c r="L8" s="53">
        <v>8</v>
      </c>
      <c r="M8" s="53">
        <f>VLOOKUP(C8,'Расчет 9'!$A$1:$D$109,4,FALSE)</f>
        <v>17</v>
      </c>
      <c r="N8" s="56">
        <f>SUM(E8:M8)</f>
        <v>135</v>
      </c>
      <c r="O8" s="56">
        <f>N8-LARGE(E8:M8,1)-LARGE(E8:M8,2)</f>
        <v>95</v>
      </c>
      <c r="P8" s="56">
        <f>COUNTIF(E8:M8,"&lt;200")</f>
        <v>9</v>
      </c>
      <c r="Q8" s="73" t="str">
        <f>IF(ISNUMBER(SEARCH("Игорь",C8))+ISNUMBER(SEARCH("Илья",C8))+ISNUMBER(SEARCH("Никита",C8))+ISNUMBER(SEARCH("Данила",C8)),"м",IF((RIGHT(C8,1)="а")+(RIGHT(C8,1)="я")+(RIGHT(C8,1)="ь"),"ж","м"))</f>
        <v>м</v>
      </c>
      <c r="R8" s="74">
        <f>SMALL(E8:M8,1)</f>
        <v>8</v>
      </c>
      <c r="S8" s="60">
        <f>SUMIF(E8:M8,"&lt;200",E8:M8)/P8</f>
        <v>15</v>
      </c>
      <c r="T8" s="60">
        <f>VLOOKUP(C8,'Расчет 9'!$A$1:$D$109,2,FALSE)</f>
        <v>636.55</v>
      </c>
    </row>
    <row r="9" spans="1:20" ht="12.75">
      <c r="A9" s="50">
        <f t="shared" si="0"/>
        <v>8</v>
      </c>
      <c r="B9" s="61"/>
      <c r="C9" s="50" t="s">
        <v>126</v>
      </c>
      <c r="D9" s="50" t="s">
        <v>11</v>
      </c>
      <c r="E9" s="53">
        <v>20</v>
      </c>
      <c r="F9" s="53">
        <v>18</v>
      </c>
      <c r="G9" s="53">
        <v>15</v>
      </c>
      <c r="H9" s="53">
        <v>18</v>
      </c>
      <c r="I9" s="53">
        <v>15</v>
      </c>
      <c r="J9" s="54">
        <v>200</v>
      </c>
      <c r="K9" s="53">
        <v>15</v>
      </c>
      <c r="L9" s="53">
        <v>21</v>
      </c>
      <c r="M9" s="53">
        <f>VLOOKUP(C9,'Расчет 9'!$A$1:$D$109,4,FALSE)</f>
        <v>19</v>
      </c>
      <c r="N9" s="56">
        <f>SUM(E9:M9)</f>
        <v>341</v>
      </c>
      <c r="O9" s="56">
        <f>N9-LARGE(E9:M9,1)-LARGE(E9:M9,2)</f>
        <v>120</v>
      </c>
      <c r="P9" s="56">
        <f>COUNTIF(E9:M9,"&lt;200")</f>
        <v>8</v>
      </c>
      <c r="Q9" s="73" t="str">
        <f>IF(ISNUMBER(SEARCH("Игорь",C9))+ISNUMBER(SEARCH("Илья",C9))+ISNUMBER(SEARCH("Никита",C9))+ISNUMBER(SEARCH("Данила",C9)),"м",IF((RIGHT(C9,1)="а")+(RIGHT(C9,1)="я")+(RIGHT(C9,1)="ь"),"ж","м"))</f>
        <v>м</v>
      </c>
      <c r="R9" s="74">
        <f>SMALL(E9:M9,1)</f>
        <v>15</v>
      </c>
      <c r="S9" s="60">
        <f>SUMIF(E9:M9,"&lt;200",E9:M9)/P9</f>
        <v>17.625</v>
      </c>
      <c r="T9" s="60">
        <f>VLOOKUP(C9,'Расчет 9'!$A$1:$D$109,2,FALSE)</f>
        <v>580.88</v>
      </c>
    </row>
    <row r="10" spans="1:20" ht="12.75">
      <c r="A10" s="50">
        <f t="shared" si="0"/>
        <v>9</v>
      </c>
      <c r="B10" s="61"/>
      <c r="C10" s="50" t="s">
        <v>259</v>
      </c>
      <c r="D10" s="50"/>
      <c r="E10" s="54">
        <v>200</v>
      </c>
      <c r="F10" s="53">
        <v>23</v>
      </c>
      <c r="G10" s="53">
        <v>20</v>
      </c>
      <c r="H10" s="53">
        <v>17</v>
      </c>
      <c r="I10" s="53">
        <v>29</v>
      </c>
      <c r="J10" s="53">
        <v>28</v>
      </c>
      <c r="K10" s="53">
        <v>20</v>
      </c>
      <c r="L10" s="53">
        <v>20</v>
      </c>
      <c r="M10" s="53">
        <f>VLOOKUP(C10,'Расчет 9'!$A$1:$D$109,4,FALSE)</f>
        <v>18</v>
      </c>
      <c r="N10" s="56">
        <f>SUM(E10:M10)</f>
        <v>375</v>
      </c>
      <c r="O10" s="56">
        <f>N10-LARGE(E10:M10,1)-LARGE(E10:M10,2)</f>
        <v>146</v>
      </c>
      <c r="P10" s="56">
        <f>COUNTIF(E10:M10,"&lt;200")</f>
        <v>8</v>
      </c>
      <c r="Q10" s="73" t="str">
        <f>IF(ISNUMBER(SEARCH("Игорь",C10))+ISNUMBER(SEARCH("Илья",C10))+ISNUMBER(SEARCH("Никита",C10))+ISNUMBER(SEARCH("Данила",C10)),"м",IF((RIGHT(C10,1)="а")+(RIGHT(C10,1)="я")+(RIGHT(C10,1)="ь"),"ж","м"))</f>
        <v>м</v>
      </c>
      <c r="R10" s="74">
        <f>SMALL(E10:M10,1)</f>
        <v>17</v>
      </c>
      <c r="S10" s="60">
        <f>SUMIF(E10:M10,"&lt;200",E10:M10)/P10</f>
        <v>21.875</v>
      </c>
      <c r="T10" s="60">
        <f>VLOOKUP(C10,'Расчет 9'!$A$1:$D$109,2,FALSE)</f>
        <v>530.47</v>
      </c>
    </row>
    <row r="11" spans="1:20" ht="12.75">
      <c r="A11" s="50">
        <f t="shared" si="0"/>
        <v>10</v>
      </c>
      <c r="B11" s="61"/>
      <c r="C11" s="50" t="s">
        <v>265</v>
      </c>
      <c r="D11" s="50"/>
      <c r="E11" s="54">
        <v>200</v>
      </c>
      <c r="F11" s="53">
        <v>31</v>
      </c>
      <c r="G11" s="53">
        <v>21</v>
      </c>
      <c r="H11" s="53">
        <v>29</v>
      </c>
      <c r="I11" s="53">
        <v>22</v>
      </c>
      <c r="J11" s="54">
        <v>200</v>
      </c>
      <c r="K11" s="53">
        <v>18</v>
      </c>
      <c r="L11" s="53">
        <v>14</v>
      </c>
      <c r="M11" s="53">
        <f>VLOOKUP(C11,'Расчет 9'!$A$1:$D$109,4,FALSE)</f>
        <v>24</v>
      </c>
      <c r="N11" s="56">
        <f>SUM(E11:M11)</f>
        <v>559</v>
      </c>
      <c r="O11" s="56">
        <f>N11-LARGE(E11:M11,1)-LARGE(E11:M11,2)</f>
        <v>159</v>
      </c>
      <c r="P11" s="56">
        <f>COUNTIF(E11:M11,"&lt;200")</f>
        <v>7</v>
      </c>
      <c r="Q11" s="73" t="str">
        <f>IF(ISNUMBER(SEARCH("Игорь",C11))+ISNUMBER(SEARCH("Илья",C11))+ISNUMBER(SEARCH("Никита",C11))+ISNUMBER(SEARCH("Данила",C11)),"м",IF((RIGHT(C11,1)="а")+(RIGHT(C11,1)="я")+(RIGHT(C11,1)="ь"),"ж","м"))</f>
        <v>м</v>
      </c>
      <c r="R11" s="74">
        <f>SMALL(E11:M11,1)</f>
        <v>14</v>
      </c>
      <c r="S11" s="60">
        <f>SUMIF(E11:M11,"&lt;200",E11:M11)/P11</f>
        <v>22.714285714285715</v>
      </c>
      <c r="T11" s="60">
        <f>VLOOKUP(C11,'Расчет 9'!$A$1:$D$109,2,FALSE)</f>
        <v>526.19</v>
      </c>
    </row>
    <row r="12" spans="1:20" ht="12.75">
      <c r="A12" s="50">
        <f t="shared" si="0"/>
        <v>11</v>
      </c>
      <c r="B12" s="61"/>
      <c r="C12" s="50" t="s">
        <v>269</v>
      </c>
      <c r="D12" s="50" t="s">
        <v>11</v>
      </c>
      <c r="E12" s="53">
        <v>18</v>
      </c>
      <c r="F12" s="53">
        <v>29</v>
      </c>
      <c r="G12" s="54">
        <v>200</v>
      </c>
      <c r="H12" s="53">
        <v>22</v>
      </c>
      <c r="I12" s="53">
        <v>28</v>
      </c>
      <c r="J12" s="53">
        <v>37</v>
      </c>
      <c r="K12" s="53">
        <v>24</v>
      </c>
      <c r="L12" s="53">
        <v>22</v>
      </c>
      <c r="M12" s="53">
        <f>VLOOKUP(C12,'Расчет 9'!$A$1:$D$109,4,FALSE)</f>
        <v>28</v>
      </c>
      <c r="N12" s="56">
        <f>SUM(E12:M12)</f>
        <v>408</v>
      </c>
      <c r="O12" s="56">
        <f>N12-LARGE(E12:M12,1)-LARGE(E12:M12,2)</f>
        <v>171</v>
      </c>
      <c r="P12" s="56">
        <f>COUNTIF(E12:M12,"&lt;200")</f>
        <v>8</v>
      </c>
      <c r="Q12" s="73" t="str">
        <f>IF(ISNUMBER(SEARCH("Игорь",C12))+ISNUMBER(SEARCH("Илья",C12))+ISNUMBER(SEARCH("Никита",C12))+ISNUMBER(SEARCH("Данила",C12)),"м",IF((RIGHT(C12,1)="а")+(RIGHT(C12,1)="я")+(RIGHT(C12,1)="ь"),"ж","м"))</f>
        <v>м</v>
      </c>
      <c r="R12" s="74">
        <f>SMALL(E12:M12,1)</f>
        <v>18</v>
      </c>
      <c r="S12" s="60">
        <f>SUMIF(E12:M12,"&lt;200",E12:M12)/P12</f>
        <v>26</v>
      </c>
      <c r="T12" s="60">
        <f>VLOOKUP(C12,'Расчет 9'!$A$1:$D$109,2,FALSE)</f>
        <v>509.47</v>
      </c>
    </row>
    <row r="13" spans="1:20" ht="12.75">
      <c r="A13" s="50">
        <f t="shared" si="0"/>
        <v>12</v>
      </c>
      <c r="B13" s="61"/>
      <c r="C13" s="50" t="s">
        <v>481</v>
      </c>
      <c r="D13" s="50"/>
      <c r="E13" s="54">
        <v>200</v>
      </c>
      <c r="F13" s="54">
        <v>200</v>
      </c>
      <c r="G13" s="62">
        <v>38</v>
      </c>
      <c r="H13" s="53">
        <v>28</v>
      </c>
      <c r="I13" s="53">
        <v>21</v>
      </c>
      <c r="J13" s="53">
        <v>23</v>
      </c>
      <c r="K13" s="53">
        <v>28</v>
      </c>
      <c r="L13" s="53">
        <v>18</v>
      </c>
      <c r="M13" s="53">
        <f>VLOOKUP(C13,'Расчет 9'!$A$1:$D$109,4,FALSE)</f>
        <v>22</v>
      </c>
      <c r="N13" s="56">
        <f>SUM(E13:M13)</f>
        <v>578</v>
      </c>
      <c r="O13" s="56">
        <f>N13-LARGE(E13:M13,1)-LARGE(E13:M13,2)</f>
        <v>178</v>
      </c>
      <c r="P13" s="56">
        <f>COUNTIF(E13:M13,"&lt;200")</f>
        <v>7</v>
      </c>
      <c r="Q13" s="73" t="str">
        <f>IF(ISNUMBER(SEARCH("Игорь",C13))+ISNUMBER(SEARCH("Илья",C13))+ISNUMBER(SEARCH("Никита",C13))+ISNUMBER(SEARCH("Данила",C13)),"м",IF((RIGHT(C13,1)="а")+(RIGHT(C13,1)="я")+(RIGHT(C13,1)="ь"),"ж","м"))</f>
        <v>м</v>
      </c>
      <c r="R13" s="74">
        <f>SMALL(E13:M13,1)</f>
        <v>18</v>
      </c>
      <c r="S13" s="60">
        <f>SUMIF(E13:M13,"&lt;200",E13:M13)/P13</f>
        <v>25.428571428571427</v>
      </c>
      <c r="T13" s="60">
        <f>VLOOKUP(C13,'Расчет 9'!$A$1:$D$109,2,FALSE)</f>
        <v>496.92</v>
      </c>
    </row>
    <row r="14" spans="1:20" ht="12.75">
      <c r="A14" s="50">
        <f t="shared" si="0"/>
        <v>13</v>
      </c>
      <c r="B14" s="61"/>
      <c r="C14" s="50" t="s">
        <v>461</v>
      </c>
      <c r="D14" s="50"/>
      <c r="E14" s="54">
        <v>200</v>
      </c>
      <c r="F14" s="62">
        <v>54</v>
      </c>
      <c r="G14" s="62">
        <v>37</v>
      </c>
      <c r="H14" s="53">
        <v>25</v>
      </c>
      <c r="I14" s="53">
        <v>34</v>
      </c>
      <c r="J14" s="53">
        <v>20</v>
      </c>
      <c r="K14" s="53">
        <v>30</v>
      </c>
      <c r="L14" s="53">
        <v>23</v>
      </c>
      <c r="M14" s="54">
        <v>200</v>
      </c>
      <c r="N14" s="56">
        <f>SUM(E14:M14)</f>
        <v>623</v>
      </c>
      <c r="O14" s="56">
        <f>N14-LARGE(E14:M14,1)-LARGE(E14:M14,2)</f>
        <v>223</v>
      </c>
      <c r="P14" s="56">
        <f>COUNTIF(E14:M14,"&lt;200")</f>
        <v>7</v>
      </c>
      <c r="Q14" s="73" t="str">
        <f>IF(ISNUMBER(SEARCH("Игорь",C14))+ISNUMBER(SEARCH("Илья",C14))+ISNUMBER(SEARCH("Никита",C14))+ISNUMBER(SEARCH("Данила",C14)),"м",IF((RIGHT(C14,1)="а")+(RIGHT(C14,1)="я")+(RIGHT(C14,1)="ь"),"ж","м"))</f>
        <v>м</v>
      </c>
      <c r="R14" s="74">
        <f>SMALL(E14:M14,1)</f>
        <v>20</v>
      </c>
      <c r="S14" s="60">
        <f>SUMIF(E14:M14,"&lt;200",E14:M14)/P14</f>
        <v>31.857142857142858</v>
      </c>
      <c r="T14" s="60">
        <f>VLOOKUP(C14,'Расчет 8'!$A$1:$D$109,2,FALSE)</f>
        <v>433.4</v>
      </c>
    </row>
    <row r="15" spans="1:20" ht="12.75">
      <c r="A15" s="50">
        <f t="shared" si="0"/>
        <v>14</v>
      </c>
      <c r="B15" s="61"/>
      <c r="C15" s="50" t="s">
        <v>459</v>
      </c>
      <c r="D15" s="50"/>
      <c r="E15" s="54">
        <v>200</v>
      </c>
      <c r="F15" s="62">
        <v>46</v>
      </c>
      <c r="G15" s="62">
        <v>43</v>
      </c>
      <c r="H15" s="62">
        <v>38</v>
      </c>
      <c r="I15" s="53">
        <v>27</v>
      </c>
      <c r="J15" s="53">
        <v>41</v>
      </c>
      <c r="K15" s="53">
        <v>16</v>
      </c>
      <c r="L15" s="54">
        <v>200</v>
      </c>
      <c r="M15" s="53">
        <f>VLOOKUP(C15,'Расчет 9'!$A$1:$D$109,4,FALSE)</f>
        <v>23</v>
      </c>
      <c r="N15" s="56">
        <f>SUM(E15:M15)</f>
        <v>634</v>
      </c>
      <c r="O15" s="56">
        <f>N15-LARGE(E15:M15,1)-LARGE(E15:M15,2)</f>
        <v>234</v>
      </c>
      <c r="P15" s="56">
        <f>COUNTIF(E15:M15,"&lt;200")</f>
        <v>7</v>
      </c>
      <c r="Q15" s="73" t="str">
        <f>IF(ISNUMBER(SEARCH("Игорь",C15))+ISNUMBER(SEARCH("Илья",C15))+ISNUMBER(SEARCH("Никита",C15))+ISNUMBER(SEARCH("Данила",C15)),"м",IF((RIGHT(C15,1)="а")+(RIGHT(C15,1)="я")+(RIGHT(C15,1)="ь"),"ж","м"))</f>
        <v>м</v>
      </c>
      <c r="R15" s="74">
        <f>SMALL(E15:M15,1)</f>
        <v>16</v>
      </c>
      <c r="S15" s="60">
        <f>SUMIF(E15:M15,"&lt;200",E15:M15)/P15</f>
        <v>33.42857142857143</v>
      </c>
      <c r="T15" s="60">
        <f>VLOOKUP(C15,'Расчет 9'!$A$1:$D$109,2,FALSE)</f>
        <v>506.1</v>
      </c>
    </row>
    <row r="16" spans="1:20" ht="12.75">
      <c r="A16" s="50">
        <f t="shared" si="0"/>
        <v>15</v>
      </c>
      <c r="B16" s="61"/>
      <c r="C16" s="50" t="s">
        <v>185</v>
      </c>
      <c r="D16" s="50" t="s">
        <v>24</v>
      </c>
      <c r="E16" s="62">
        <v>32</v>
      </c>
      <c r="F16" s="62">
        <v>50</v>
      </c>
      <c r="G16" s="62">
        <v>52</v>
      </c>
      <c r="H16" s="62">
        <v>46</v>
      </c>
      <c r="I16" s="53">
        <v>24</v>
      </c>
      <c r="J16" s="53">
        <v>44</v>
      </c>
      <c r="K16" s="62">
        <v>42</v>
      </c>
      <c r="L16" s="53">
        <v>24</v>
      </c>
      <c r="M16" s="62">
        <v>33</v>
      </c>
      <c r="N16" s="56">
        <f>SUM(E16:M16)</f>
        <v>347</v>
      </c>
      <c r="O16" s="56">
        <f>N16-LARGE(E16:M16,1)-LARGE(E16:M16,2)</f>
        <v>245</v>
      </c>
      <c r="P16" s="56">
        <f>COUNTIF(E16:M16,"&lt;200")</f>
        <v>9</v>
      </c>
      <c r="Q16" s="73" t="str">
        <f>IF(ISNUMBER(SEARCH("Игорь",C16))+ISNUMBER(SEARCH("Илья",C16))+ISNUMBER(SEARCH("Никита",C16))+ISNUMBER(SEARCH("Данила",C16)),"м",IF((RIGHT(C16,1)="а")+(RIGHT(C16,1)="я")+(RIGHT(C16,1)="ь"),"ж","м"))</f>
        <v>м</v>
      </c>
      <c r="R16" s="74">
        <f>SMALL(E16:M16,1)</f>
        <v>24</v>
      </c>
      <c r="S16" s="60">
        <f>SUMIF(E16:M16,"&lt;200",E16:M16)/P16</f>
        <v>38.55555555555556</v>
      </c>
      <c r="T16" s="60">
        <f>VLOOKUP(C16,'Расчет 9'!$A$1:$D$109,2,FALSE)</f>
        <v>369.97</v>
      </c>
    </row>
    <row r="17" spans="1:20" ht="12.75">
      <c r="A17" s="50">
        <f t="shared" si="0"/>
        <v>16</v>
      </c>
      <c r="B17" s="61"/>
      <c r="C17" s="50" t="s">
        <v>50</v>
      </c>
      <c r="D17" s="50"/>
      <c r="E17" s="54">
        <v>200</v>
      </c>
      <c r="F17" s="53">
        <v>8</v>
      </c>
      <c r="G17" s="53">
        <v>6</v>
      </c>
      <c r="H17" s="53">
        <v>12</v>
      </c>
      <c r="I17" s="53">
        <v>10</v>
      </c>
      <c r="J17" s="53">
        <v>7</v>
      </c>
      <c r="K17" s="54">
        <v>200</v>
      </c>
      <c r="L17" s="53">
        <v>4</v>
      </c>
      <c r="M17" s="54">
        <v>200</v>
      </c>
      <c r="N17" s="56">
        <f>SUM(E17:M17)</f>
        <v>647</v>
      </c>
      <c r="O17" s="56">
        <f>N17-LARGE(E17:M17,1)-LARGE(E17:M17,2)</f>
        <v>247</v>
      </c>
      <c r="P17" s="56">
        <f>COUNTIF(E17:M17,"&lt;200")</f>
        <v>6</v>
      </c>
      <c r="Q17" s="73" t="str">
        <f>IF(ISNUMBER(SEARCH("Игорь",C17))+ISNUMBER(SEARCH("Илья",C17))+ISNUMBER(SEARCH("Никита",C17))+ISNUMBER(SEARCH("Данила",C17)),"м",IF((RIGHT(C17,1)="а")+(RIGHT(C17,1)="я")+(RIGHT(C17,1)="ь"),"ж","м"))</f>
        <v>м</v>
      </c>
      <c r="R17" s="74">
        <f>SMALL(E17:M17,1)</f>
        <v>4</v>
      </c>
      <c r="S17" s="60">
        <f>SUMIF(E17:M17,"&lt;200",E17:M17)/P17</f>
        <v>7.833333333333333</v>
      </c>
      <c r="T17" s="60">
        <f>VLOOKUP(C17,'Расчет 8'!$A$1:$D$109,2,FALSE)</f>
        <v>674.4</v>
      </c>
    </row>
    <row r="18" spans="1:20" ht="12.75">
      <c r="A18" s="50">
        <f t="shared" si="0"/>
        <v>17</v>
      </c>
      <c r="B18" s="61"/>
      <c r="C18" s="50" t="s">
        <v>287</v>
      </c>
      <c r="D18" s="50" t="s">
        <v>288</v>
      </c>
      <c r="E18" s="62">
        <v>26</v>
      </c>
      <c r="F18" s="53">
        <v>32</v>
      </c>
      <c r="G18" s="53">
        <v>33</v>
      </c>
      <c r="H18" s="53">
        <v>35</v>
      </c>
      <c r="I18" s="62">
        <v>47</v>
      </c>
      <c r="J18" s="62">
        <v>49</v>
      </c>
      <c r="K18" s="54">
        <v>200</v>
      </c>
      <c r="L18" s="62">
        <v>36</v>
      </c>
      <c r="M18" s="54">
        <v>200</v>
      </c>
      <c r="N18" s="56">
        <f>SUM(E18:M18)</f>
        <v>658</v>
      </c>
      <c r="O18" s="56">
        <f>N18-LARGE(E18:M18,1)-LARGE(E18:M18,2)</f>
        <v>258</v>
      </c>
      <c r="P18" s="56">
        <f>COUNTIF(E18:M18,"&lt;200")</f>
        <v>7</v>
      </c>
      <c r="Q18" s="73" t="str">
        <f>IF(ISNUMBER(SEARCH("Игорь",C18))+ISNUMBER(SEARCH("Илья",C18))+ISNUMBER(SEARCH("Никита",C18))+ISNUMBER(SEARCH("Данила",C18)),"м",IF((RIGHT(C18,1)="а")+(RIGHT(C18,1)="я")+(RIGHT(C18,1)="ь"),"ж","м"))</f>
        <v>м</v>
      </c>
      <c r="R18" s="74">
        <f>SMALL(E18:M18,1)</f>
        <v>26</v>
      </c>
      <c r="S18" s="60">
        <f>SUMIF(E18:M18,"&lt;200",E18:M18)/P18</f>
        <v>36.857142857142854</v>
      </c>
      <c r="T18" s="60">
        <f>VLOOKUP(C18,'Расчет 8'!$A$1:$D$109,2,FALSE)</f>
        <v>479.46</v>
      </c>
    </row>
    <row r="19" spans="1:20" ht="12.75">
      <c r="A19" s="50">
        <f t="shared" si="0"/>
        <v>18</v>
      </c>
      <c r="B19" s="61"/>
      <c r="C19" s="50" t="s">
        <v>60</v>
      </c>
      <c r="D19" s="50" t="s">
        <v>78</v>
      </c>
      <c r="E19" s="62">
        <v>35</v>
      </c>
      <c r="F19" s="62">
        <v>39</v>
      </c>
      <c r="G19" s="62">
        <v>48</v>
      </c>
      <c r="H19" s="62">
        <v>55</v>
      </c>
      <c r="I19" s="62">
        <v>44</v>
      </c>
      <c r="J19" s="62">
        <v>53</v>
      </c>
      <c r="K19" s="62">
        <v>47</v>
      </c>
      <c r="L19" s="62">
        <v>30</v>
      </c>
      <c r="M19" s="53">
        <f>VLOOKUP(C19,'Расчет 9'!$A$1:$D$109,4,FALSE)</f>
        <v>25</v>
      </c>
      <c r="N19" s="56">
        <f>SUM(E19:M19)</f>
        <v>376</v>
      </c>
      <c r="O19" s="56">
        <f>N19-LARGE(E19:M19,1)-LARGE(E19:M19,2)</f>
        <v>268</v>
      </c>
      <c r="P19" s="56">
        <f>COUNTIF(E19:M19,"&lt;200")</f>
        <v>9</v>
      </c>
      <c r="Q19" s="73" t="str">
        <f>IF(ISNUMBER(SEARCH("Игорь",C19))+ISNUMBER(SEARCH("Илья",C19))+ISNUMBER(SEARCH("Никита",C19))+ISNUMBER(SEARCH("Данила",C19)),"м",IF((RIGHT(C19,1)="а")+(RIGHT(C19,1)="я")+(RIGHT(C19,1)="ь"),"ж","м"))</f>
        <v>м</v>
      </c>
      <c r="R19" s="74">
        <f>SMALL(E19:M19,1)</f>
        <v>25</v>
      </c>
      <c r="S19" s="60">
        <f>SUMIF(E19:M19,"&lt;200",E19:M19)/P19</f>
        <v>41.77777777777778</v>
      </c>
      <c r="T19" s="60">
        <f>VLOOKUP(C19,'Расчет 9'!$A$1:$D$109,2,FALSE)</f>
        <v>381.29</v>
      </c>
    </row>
    <row r="20" spans="1:20" ht="12.75">
      <c r="A20" s="50">
        <f t="shared" si="0"/>
        <v>19</v>
      </c>
      <c r="B20" s="61"/>
      <c r="C20" s="50" t="s">
        <v>18</v>
      </c>
      <c r="D20" s="50" t="s">
        <v>19</v>
      </c>
      <c r="E20" s="62">
        <v>29</v>
      </c>
      <c r="F20" s="62">
        <v>42</v>
      </c>
      <c r="G20" s="62">
        <v>60</v>
      </c>
      <c r="H20" s="62">
        <v>51</v>
      </c>
      <c r="I20" s="62">
        <v>43</v>
      </c>
      <c r="J20" s="62">
        <v>45</v>
      </c>
      <c r="K20" s="53">
        <v>31</v>
      </c>
      <c r="L20" s="62">
        <v>29</v>
      </c>
      <c r="M20" s="54">
        <v>200</v>
      </c>
      <c r="N20" s="56">
        <f>SUM(E20:M20)</f>
        <v>530</v>
      </c>
      <c r="O20" s="56">
        <f>N20-LARGE(E20:M20,1)-LARGE(E20:M20,2)</f>
        <v>270</v>
      </c>
      <c r="P20" s="56">
        <f>COUNTIF(E20:M20,"&lt;200")</f>
        <v>8</v>
      </c>
      <c r="Q20" s="73" t="str">
        <f>IF(ISNUMBER(SEARCH("Игорь",C20))+ISNUMBER(SEARCH("Илья",C20))+ISNUMBER(SEARCH("Никита",C20))+ISNUMBER(SEARCH("Данила",C20)),"м",IF((RIGHT(C20,1)="а")+(RIGHT(C20,1)="я")+(RIGHT(C20,1)="ь"),"ж","м"))</f>
        <v>м</v>
      </c>
      <c r="R20" s="74">
        <f>SMALL(E20:M20,1)</f>
        <v>29</v>
      </c>
      <c r="S20" s="60">
        <f>SUMIF(E20:M20,"&lt;200",E20:M20)/P20</f>
        <v>41.25</v>
      </c>
      <c r="T20" s="60">
        <f>VLOOKUP(C20,'Расчет 8'!$A$1:$D$109,2,FALSE)</f>
        <v>399.63</v>
      </c>
    </row>
    <row r="21" spans="1:20" ht="12.75">
      <c r="A21" s="50">
        <f t="shared" si="0"/>
        <v>20</v>
      </c>
      <c r="B21" s="61"/>
      <c r="C21" s="50" t="s">
        <v>149</v>
      </c>
      <c r="D21" s="50" t="s">
        <v>11</v>
      </c>
      <c r="E21" s="53">
        <v>23</v>
      </c>
      <c r="F21" s="62">
        <v>60</v>
      </c>
      <c r="G21" s="62">
        <v>53</v>
      </c>
      <c r="H21" s="62">
        <v>42</v>
      </c>
      <c r="I21" s="62">
        <v>42</v>
      </c>
      <c r="J21" s="54">
        <v>200</v>
      </c>
      <c r="K21" s="62">
        <v>49</v>
      </c>
      <c r="L21" s="62">
        <v>34</v>
      </c>
      <c r="M21" s="62">
        <v>29</v>
      </c>
      <c r="N21" s="56">
        <f>SUM(E21:M21)</f>
        <v>532</v>
      </c>
      <c r="O21" s="56">
        <f>N21-LARGE(E21:M21,1)-LARGE(E21:M21,2)</f>
        <v>272</v>
      </c>
      <c r="P21" s="56">
        <f>COUNTIF(E21:M21,"&lt;200")</f>
        <v>8</v>
      </c>
      <c r="Q21" s="73" t="str">
        <f>IF(ISNUMBER(SEARCH("Игорь",C21))+ISNUMBER(SEARCH("Илья",C21))+ISNUMBER(SEARCH("Никита",C21))+ISNUMBER(SEARCH("Данила",C21)),"м",IF((RIGHT(C21,1)="а")+(RIGHT(C21,1)="я")+(RIGHT(C21,1)="ь"),"ж","м"))</f>
        <v>м</v>
      </c>
      <c r="R21" s="74">
        <f>SMALL(E21:M21,1)</f>
        <v>23</v>
      </c>
      <c r="S21" s="60">
        <f>SUMIF(E21:M21,"&lt;200",E21:M21)/P21</f>
        <v>41.5</v>
      </c>
      <c r="T21" s="60">
        <f>VLOOKUP(C21,'Расчет 9'!$A$1:$D$109,2,FALSE)</f>
        <v>437.25</v>
      </c>
    </row>
    <row r="22" spans="1:20" ht="12.75">
      <c r="A22" s="50">
        <f t="shared" si="0"/>
        <v>21</v>
      </c>
      <c r="B22" s="61"/>
      <c r="C22" s="50" t="s">
        <v>306</v>
      </c>
      <c r="D22" s="50"/>
      <c r="E22" s="54">
        <v>200</v>
      </c>
      <c r="F22" s="62">
        <v>53</v>
      </c>
      <c r="G22" s="62">
        <v>44</v>
      </c>
      <c r="H22" s="62">
        <v>53</v>
      </c>
      <c r="I22" s="62">
        <v>50</v>
      </c>
      <c r="J22" s="62">
        <v>46</v>
      </c>
      <c r="K22" s="53">
        <v>36</v>
      </c>
      <c r="L22" s="62">
        <v>27</v>
      </c>
      <c r="M22" s="53">
        <f>VLOOKUP(C22,'Расчет 9'!$A$1:$D$109,4,FALSE)</f>
        <v>26</v>
      </c>
      <c r="N22" s="56">
        <f>SUM(E22:M22)</f>
        <v>535</v>
      </c>
      <c r="O22" s="56">
        <f>N22-LARGE(E22:M22,1)-LARGE(E22:M22,2)</f>
        <v>282</v>
      </c>
      <c r="P22" s="56">
        <f>COUNTIF(E22:M22,"&lt;200")</f>
        <v>8</v>
      </c>
      <c r="Q22" s="73" t="str">
        <f>IF(ISNUMBER(SEARCH("Игорь",C22))+ISNUMBER(SEARCH("Илья",C22))+ISNUMBER(SEARCH("Никита",C22))+ISNUMBER(SEARCH("Данила",C22)),"м",IF((RIGHT(C22,1)="а")+(RIGHT(C22,1)="я")+(RIGHT(C22,1)="ь"),"ж","м"))</f>
        <v>м</v>
      </c>
      <c r="R22" s="74">
        <f>SMALL(E22:M22,1)</f>
        <v>26</v>
      </c>
      <c r="S22" s="60">
        <f>SUMIF(E22:M22,"&lt;200",E22:M22)/P22</f>
        <v>41.875</v>
      </c>
      <c r="T22" s="60">
        <f>VLOOKUP(C22,'Расчет 9'!$A$1:$D$109,2,FALSE)</f>
        <v>343.99</v>
      </c>
    </row>
    <row r="23" spans="1:20" ht="12.75">
      <c r="A23" s="50">
        <f t="shared" si="0"/>
        <v>22</v>
      </c>
      <c r="B23" s="61"/>
      <c r="C23" s="50" t="s">
        <v>463</v>
      </c>
      <c r="D23" s="50" t="s">
        <v>11</v>
      </c>
      <c r="E23" s="62">
        <v>42</v>
      </c>
      <c r="F23" s="63">
        <v>65</v>
      </c>
      <c r="G23" s="62">
        <v>59</v>
      </c>
      <c r="H23" s="62">
        <v>41</v>
      </c>
      <c r="I23" s="62">
        <v>41</v>
      </c>
      <c r="J23" s="53">
        <v>38</v>
      </c>
      <c r="K23" s="62">
        <v>38</v>
      </c>
      <c r="L23" s="53">
        <v>25</v>
      </c>
      <c r="M23" s="54">
        <v>200</v>
      </c>
      <c r="N23" s="56">
        <f>SUM(E23:M23)</f>
        <v>549</v>
      </c>
      <c r="O23" s="56">
        <f>N23-LARGE(E23:M23,1)-LARGE(E23:M23,2)</f>
        <v>284</v>
      </c>
      <c r="P23" s="56">
        <f>COUNTIF(E23:M23,"&lt;200")</f>
        <v>8</v>
      </c>
      <c r="Q23" s="73" t="str">
        <f>IF(ISNUMBER(SEARCH("Игорь",C23))+ISNUMBER(SEARCH("Илья",C23))+ISNUMBER(SEARCH("Никита",C23))+ISNUMBER(SEARCH("Данила",C23)),"м",IF((RIGHT(C23,1)="а")+(RIGHT(C23,1)="я")+(RIGHT(C23,1)="ь"),"ж","м"))</f>
        <v>м</v>
      </c>
      <c r="R23" s="74">
        <f>SMALL(E23:M23,1)</f>
        <v>25</v>
      </c>
      <c r="S23" s="60">
        <f>SUMIF(E23:M23,"&lt;200",E23:M23)/P23</f>
        <v>43.625</v>
      </c>
      <c r="T23" s="60">
        <f>VLOOKUP(C23,'Расчет 8'!$A$1:$D$109,2,FALSE)</f>
        <v>450.56</v>
      </c>
    </row>
    <row r="24" spans="1:20" ht="12.75">
      <c r="A24" s="50">
        <f t="shared" si="0"/>
        <v>23</v>
      </c>
      <c r="B24" s="61"/>
      <c r="C24" s="50" t="s">
        <v>45</v>
      </c>
      <c r="D24" s="50" t="s">
        <v>11</v>
      </c>
      <c r="E24" s="53">
        <v>8</v>
      </c>
      <c r="F24" s="53">
        <v>14</v>
      </c>
      <c r="G24" s="53">
        <v>24</v>
      </c>
      <c r="H24" s="54">
        <v>200</v>
      </c>
      <c r="I24" s="54">
        <v>200</v>
      </c>
      <c r="J24" s="53">
        <v>8</v>
      </c>
      <c r="K24" s="53">
        <v>21</v>
      </c>
      <c r="L24" s="53">
        <v>11</v>
      </c>
      <c r="M24" s="54">
        <v>200</v>
      </c>
      <c r="N24" s="56">
        <f>SUM(E24:M24)</f>
        <v>686</v>
      </c>
      <c r="O24" s="56">
        <f>N24-LARGE(E24:M24,1)-LARGE(E24:M24,2)</f>
        <v>286</v>
      </c>
      <c r="P24" s="56">
        <f>COUNTIF(E24:M24,"&lt;200")</f>
        <v>6</v>
      </c>
      <c r="Q24" s="73" t="str">
        <f>IF(ISNUMBER(SEARCH("Игорь",C24))+ISNUMBER(SEARCH("Илья",C24))+ISNUMBER(SEARCH("Никита",C24))+ISNUMBER(SEARCH("Данила",C24)),"м",IF((RIGHT(C24,1)="а")+(RIGHT(C24,1)="я")+(RIGHT(C24,1)="ь"),"ж","м"))</f>
        <v>м</v>
      </c>
      <c r="R24" s="74">
        <f>SMALL(E24:M24,1)</f>
        <v>8</v>
      </c>
      <c r="S24" s="60">
        <f>SUMIF(E24:M24,"&lt;200",E24:M24)/P24</f>
        <v>14.333333333333334</v>
      </c>
      <c r="T24" s="60">
        <f>VLOOKUP(C24,'Расчет 8'!$A$1:$D$109,2,FALSE)</f>
        <v>590.04</v>
      </c>
    </row>
    <row r="25" spans="1:20" ht="12.75">
      <c r="A25" s="50">
        <f t="shared" si="0"/>
        <v>24</v>
      </c>
      <c r="B25" s="61"/>
      <c r="C25" s="50" t="s">
        <v>253</v>
      </c>
      <c r="D25" s="50" t="s">
        <v>80</v>
      </c>
      <c r="E25" s="62">
        <v>41</v>
      </c>
      <c r="F25" s="62">
        <v>63</v>
      </c>
      <c r="G25" s="54">
        <v>200</v>
      </c>
      <c r="H25" s="62">
        <v>60</v>
      </c>
      <c r="I25" s="54">
        <v>200</v>
      </c>
      <c r="J25" s="62">
        <v>54</v>
      </c>
      <c r="K25" s="62">
        <v>43</v>
      </c>
      <c r="L25" s="62">
        <v>38</v>
      </c>
      <c r="M25" s="62">
        <v>32</v>
      </c>
      <c r="N25" s="56">
        <f>SUM(E25:M25)</f>
        <v>731</v>
      </c>
      <c r="O25" s="56">
        <f>N25-LARGE(E25:M25,1)-LARGE(E25:M25,2)</f>
        <v>331</v>
      </c>
      <c r="P25" s="56">
        <f>COUNTIF(E25:M25,"&lt;200")</f>
        <v>7</v>
      </c>
      <c r="Q25" s="73" t="str">
        <f>IF(ISNUMBER(SEARCH("Игорь",C25))+ISNUMBER(SEARCH("Илья",C25))+ISNUMBER(SEARCH("Никита",C25))+ISNUMBER(SEARCH("Данила",C25)),"м",IF((RIGHT(C25,1)="а")+(RIGHT(C25,1)="я")+(RIGHT(C25,1)="ь"),"ж","м"))</f>
        <v>м</v>
      </c>
      <c r="R25" s="74">
        <f>SMALL(E25:M25,1)</f>
        <v>32</v>
      </c>
      <c r="S25" s="60">
        <f>SUMIF(E25:M25,"&lt;200",E25:M25)/P25</f>
        <v>47.285714285714285</v>
      </c>
      <c r="T25" s="60">
        <f>VLOOKUP(C25,'Расчет 9'!$A$1:$D$109,2,FALSE)</f>
        <v>358.78</v>
      </c>
    </row>
    <row r="26" spans="1:20" ht="12.75">
      <c r="A26" s="50">
        <f t="shared" si="0"/>
        <v>25</v>
      </c>
      <c r="B26" s="61"/>
      <c r="C26" s="50" t="s">
        <v>33</v>
      </c>
      <c r="D26" s="50"/>
      <c r="E26" s="54">
        <v>200</v>
      </c>
      <c r="F26" s="62">
        <v>58</v>
      </c>
      <c r="G26" s="62">
        <v>55</v>
      </c>
      <c r="H26" s="62">
        <v>59</v>
      </c>
      <c r="I26" s="62">
        <v>51</v>
      </c>
      <c r="J26" s="62">
        <v>57</v>
      </c>
      <c r="K26" s="62">
        <v>45</v>
      </c>
      <c r="L26" s="62">
        <v>37</v>
      </c>
      <c r="M26" s="62">
        <v>31</v>
      </c>
      <c r="N26" s="56">
        <f>SUM(E26:M26)</f>
        <v>593</v>
      </c>
      <c r="O26" s="56">
        <f>N26-LARGE(E26:M26,1)-LARGE(E26:M26,2)</f>
        <v>334</v>
      </c>
      <c r="P26" s="56">
        <f>COUNTIF(E26:M26,"&lt;200")</f>
        <v>8</v>
      </c>
      <c r="Q26" s="73" t="str">
        <f>IF(ISNUMBER(SEARCH("Игорь",C26))+ISNUMBER(SEARCH("Илья",C26))+ISNUMBER(SEARCH("Никита",C26))+ISNUMBER(SEARCH("Данила",C26)),"м",IF((RIGHT(C26,1)="а")+(RIGHT(C26,1)="я")+(RIGHT(C26,1)="ь"),"ж","м"))</f>
        <v>м</v>
      </c>
      <c r="R26" s="74">
        <f>SMALL(E26:M26,1)</f>
        <v>31</v>
      </c>
      <c r="S26" s="60">
        <f>SUMIF(E26:M26,"&lt;200",E26:M26)/P26</f>
        <v>49.125</v>
      </c>
      <c r="T26" s="60">
        <f>VLOOKUP(C26,'Расчет 9'!$A$1:$D$109,2,FALSE)</f>
        <v>392.63</v>
      </c>
    </row>
    <row r="27" spans="1:20" ht="12.75">
      <c r="A27" s="50">
        <f t="shared" si="0"/>
        <v>26</v>
      </c>
      <c r="B27" s="61"/>
      <c r="C27" s="50" t="s">
        <v>32</v>
      </c>
      <c r="D27" s="50" t="s">
        <v>17</v>
      </c>
      <c r="E27" s="63">
        <v>53</v>
      </c>
      <c r="F27" s="54">
        <v>200</v>
      </c>
      <c r="G27" s="63">
        <v>72</v>
      </c>
      <c r="H27" s="63">
        <v>62</v>
      </c>
      <c r="I27" s="62">
        <v>48</v>
      </c>
      <c r="J27" s="62">
        <v>50</v>
      </c>
      <c r="K27" s="62">
        <v>53</v>
      </c>
      <c r="L27" s="62">
        <v>32</v>
      </c>
      <c r="M27" s="62">
        <v>38</v>
      </c>
      <c r="N27" s="56">
        <f>SUM(E27:M27)</f>
        <v>608</v>
      </c>
      <c r="O27" s="56">
        <f>N27-LARGE(E27:M27,1)-LARGE(E27:M27,2)</f>
        <v>336</v>
      </c>
      <c r="P27" s="56">
        <f>COUNTIF(E27:M27,"&lt;200")</f>
        <v>8</v>
      </c>
      <c r="Q27" s="73" t="str">
        <f>IF(ISNUMBER(SEARCH("Игорь",C27))+ISNUMBER(SEARCH("Илья",C27))+ISNUMBER(SEARCH("Никита",C27))+ISNUMBER(SEARCH("Данила",C27)),"м",IF((RIGHT(C27,1)="а")+(RIGHT(C27,1)="я")+(RIGHT(C27,1)="ь"),"ж","м"))</f>
        <v>м</v>
      </c>
      <c r="R27" s="74">
        <f>SMALL(E27:M27,1)</f>
        <v>32</v>
      </c>
      <c r="S27" s="60">
        <f>SUMIF(E27:M27,"&lt;200",E27:M27)/P27</f>
        <v>51</v>
      </c>
      <c r="T27" s="60">
        <f>VLOOKUP(C27,'Расчет 9'!$A$1:$D$109,2,FALSE)</f>
        <v>304.23</v>
      </c>
    </row>
    <row r="28" spans="1:20" ht="12.75">
      <c r="A28" s="50">
        <f t="shared" si="0"/>
        <v>27</v>
      </c>
      <c r="B28" s="61"/>
      <c r="C28" s="50" t="s">
        <v>301</v>
      </c>
      <c r="D28" s="50"/>
      <c r="E28" s="54">
        <v>200</v>
      </c>
      <c r="F28" s="53">
        <v>20</v>
      </c>
      <c r="G28" s="53">
        <v>19</v>
      </c>
      <c r="H28" s="53">
        <v>33</v>
      </c>
      <c r="I28" s="53">
        <v>31</v>
      </c>
      <c r="J28" s="53">
        <v>35</v>
      </c>
      <c r="K28" s="53">
        <v>29</v>
      </c>
      <c r="L28" s="54">
        <v>200</v>
      </c>
      <c r="M28" s="54">
        <v>200</v>
      </c>
      <c r="N28" s="56">
        <f>SUM(E28:M28)</f>
        <v>767</v>
      </c>
      <c r="O28" s="56">
        <f>N28-LARGE(E28:M28,1)-LARGE(E28:M28,2)</f>
        <v>367</v>
      </c>
      <c r="P28" s="56">
        <f>COUNTIF(E28:M28,"&lt;200")</f>
        <v>6</v>
      </c>
      <c r="Q28" s="73" t="str">
        <f>IF(ISNUMBER(SEARCH("Игорь",C28))+ISNUMBER(SEARCH("Илья",C28))+ISNUMBER(SEARCH("Никита",C28))+ISNUMBER(SEARCH("Данила",C28)),"м",IF((RIGHT(C28,1)="а")+(RIGHT(C28,1)="я")+(RIGHT(C28,1)="ь"),"ж","м"))</f>
        <v>м</v>
      </c>
      <c r="R28" s="74">
        <f>SMALL(E28:M28,1)</f>
        <v>19</v>
      </c>
      <c r="S28" s="60">
        <f>SUMIF(E28:M28,"&lt;200",E28:M28)/P28</f>
        <v>27.833333333333332</v>
      </c>
      <c r="T28" s="60">
        <f>VLOOKUP(C28,'Расчет 7'!$A$1:$D$111,2,FALSE)</f>
        <v>412.35</v>
      </c>
    </row>
    <row r="29" spans="1:20" ht="12.75">
      <c r="A29" s="50">
        <f t="shared" si="0"/>
        <v>28</v>
      </c>
      <c r="B29" s="61"/>
      <c r="C29" s="50" t="s">
        <v>465</v>
      </c>
      <c r="D29" s="50" t="s">
        <v>19</v>
      </c>
      <c r="E29" s="63">
        <v>55</v>
      </c>
      <c r="F29" s="63">
        <v>73</v>
      </c>
      <c r="G29" s="63">
        <v>75</v>
      </c>
      <c r="H29" s="63">
        <v>69</v>
      </c>
      <c r="I29" s="63">
        <v>59</v>
      </c>
      <c r="J29" s="62">
        <v>55</v>
      </c>
      <c r="K29" s="54">
        <v>200</v>
      </c>
      <c r="L29" s="62">
        <v>41</v>
      </c>
      <c r="M29" s="62">
        <v>36</v>
      </c>
      <c r="N29" s="56">
        <f>SUM(E29:M29)</f>
        <v>663</v>
      </c>
      <c r="O29" s="56">
        <f>N29-LARGE(E29:M29,1)-LARGE(E29:M29,2)</f>
        <v>388</v>
      </c>
      <c r="P29" s="56">
        <f>COUNTIF(E29:M29,"&lt;200")</f>
        <v>8</v>
      </c>
      <c r="Q29" s="73" t="str">
        <f>IF(ISNUMBER(SEARCH("Игорь",C29))+ISNUMBER(SEARCH("Илья",C29))+ISNUMBER(SEARCH("Никита",C29))+ISNUMBER(SEARCH("Данила",C29)),"м",IF((RIGHT(C29,1)="а")+(RIGHT(C29,1)="я")+(RIGHT(C29,1)="ь"),"ж","м"))</f>
        <v>м</v>
      </c>
      <c r="R29" s="74">
        <f>SMALL(E29:M29,1)</f>
        <v>36</v>
      </c>
      <c r="S29" s="60">
        <f>SUMIF(E29:M29,"&lt;200",E29:M29)/P29</f>
        <v>57.875</v>
      </c>
      <c r="T29" s="60">
        <f>VLOOKUP(C29,'Расчет 9'!$A$1:$D$109,2,FALSE)</f>
        <v>253.17</v>
      </c>
    </row>
    <row r="30" spans="1:20" ht="12.75">
      <c r="A30" s="50">
        <f t="shared" si="0"/>
        <v>29</v>
      </c>
      <c r="B30" s="61"/>
      <c r="C30" s="50" t="s">
        <v>469</v>
      </c>
      <c r="D30" s="50" t="s">
        <v>13</v>
      </c>
      <c r="E30" s="63">
        <v>61</v>
      </c>
      <c r="F30" s="63">
        <v>81</v>
      </c>
      <c r="G30" s="63">
        <v>85</v>
      </c>
      <c r="H30" s="63">
        <v>65</v>
      </c>
      <c r="I30" s="54">
        <v>200</v>
      </c>
      <c r="J30" s="63">
        <v>68</v>
      </c>
      <c r="K30" s="63">
        <v>58</v>
      </c>
      <c r="L30" s="62">
        <v>35</v>
      </c>
      <c r="M30" s="62">
        <v>40</v>
      </c>
      <c r="N30" s="56">
        <f>SUM(E30:M30)</f>
        <v>693</v>
      </c>
      <c r="O30" s="56">
        <f>N30-LARGE(E30:M30,1)-LARGE(E30:M30,2)</f>
        <v>408</v>
      </c>
      <c r="P30" s="56">
        <f>COUNTIF(E30:M30,"&lt;200")</f>
        <v>8</v>
      </c>
      <c r="Q30" s="73" t="str">
        <f>IF(ISNUMBER(SEARCH("Игорь",C30))+ISNUMBER(SEARCH("Илья",C30))+ISNUMBER(SEARCH("Никита",C30))+ISNUMBER(SEARCH("Данила",C30)),"м",IF((RIGHT(C30,1)="а")+(RIGHT(C30,1)="я")+(RIGHT(C30,1)="ь"),"ж","м"))</f>
        <v>м</v>
      </c>
      <c r="R30" s="74">
        <f>SMALL(E30:M30,1)</f>
        <v>35</v>
      </c>
      <c r="S30" s="60">
        <f>SUMIF(E30:M30,"&lt;200",E30:M30)/P30</f>
        <v>61.625</v>
      </c>
      <c r="T30" s="60">
        <f>VLOOKUP(C30,'Расчет 9'!$A$1:$D$109,2,FALSE)</f>
        <v>260.86</v>
      </c>
    </row>
    <row r="31" spans="1:20" ht="12.75">
      <c r="A31" s="50">
        <f t="shared" si="0"/>
        <v>30</v>
      </c>
      <c r="B31" s="61"/>
      <c r="C31" s="50" t="s">
        <v>226</v>
      </c>
      <c r="D31" s="50"/>
      <c r="E31" s="54">
        <v>200</v>
      </c>
      <c r="F31" s="62">
        <v>55</v>
      </c>
      <c r="G31" s="62">
        <v>66</v>
      </c>
      <c r="H31" s="54">
        <v>200</v>
      </c>
      <c r="I31" s="63">
        <v>76</v>
      </c>
      <c r="J31" s="63">
        <v>70</v>
      </c>
      <c r="K31" s="63">
        <v>61</v>
      </c>
      <c r="L31" s="63">
        <v>48</v>
      </c>
      <c r="M31" s="62">
        <v>41</v>
      </c>
      <c r="N31" s="56">
        <f>SUM(E31:M31)</f>
        <v>817</v>
      </c>
      <c r="O31" s="56">
        <f>N31-LARGE(E31:M31,1)-LARGE(E31:M31,2)</f>
        <v>417</v>
      </c>
      <c r="P31" s="56">
        <f>COUNTIF(E31:M31,"&lt;200")</f>
        <v>7</v>
      </c>
      <c r="Q31" s="73" t="str">
        <f>IF(ISNUMBER(SEARCH("Игорь",C31))+ISNUMBER(SEARCH("Илья",C31))+ISNUMBER(SEARCH("Никита",C31))+ISNUMBER(SEARCH("Данила",C31)),"м",IF((RIGHT(C31,1)="а")+(RIGHT(C31,1)="я")+(RIGHT(C31,1)="ь"),"ж","м"))</f>
        <v>м</v>
      </c>
      <c r="R31" s="74">
        <f>SMALL(E31:M31,1)</f>
        <v>41</v>
      </c>
      <c r="S31" s="60">
        <f>SUMIF(E31:M31,"&lt;200",E31:M31)/P31</f>
        <v>59.57142857142857</v>
      </c>
      <c r="T31" s="60">
        <f>VLOOKUP(C31,'Расчет 9'!$A$1:$D$109,2,FALSE)</f>
        <v>223.17</v>
      </c>
    </row>
    <row r="32" spans="1:20" ht="12.75">
      <c r="A32" s="50">
        <f t="shared" si="0"/>
        <v>31</v>
      </c>
      <c r="B32" s="61"/>
      <c r="C32" s="50" t="s">
        <v>189</v>
      </c>
      <c r="D32" s="50" t="s">
        <v>71</v>
      </c>
      <c r="E32" s="63">
        <v>50</v>
      </c>
      <c r="F32" s="63">
        <v>97</v>
      </c>
      <c r="G32" s="63">
        <v>88</v>
      </c>
      <c r="H32" s="63">
        <v>71</v>
      </c>
      <c r="I32" s="63">
        <v>69</v>
      </c>
      <c r="J32" s="63">
        <v>69</v>
      </c>
      <c r="K32" s="63">
        <v>71</v>
      </c>
      <c r="L32" s="63">
        <v>47</v>
      </c>
      <c r="M32" s="62">
        <v>42</v>
      </c>
      <c r="N32" s="56">
        <f>SUM(E32:M32)</f>
        <v>604</v>
      </c>
      <c r="O32" s="56">
        <f>N32-LARGE(E32:M32,1)-LARGE(E32:M32,2)</f>
        <v>419</v>
      </c>
      <c r="P32" s="56">
        <f>COUNTIF(E32:M32,"&lt;200")</f>
        <v>9</v>
      </c>
      <c r="Q32" s="73" t="str">
        <f>IF(ISNUMBER(SEARCH("Игорь",C32))+ISNUMBER(SEARCH("Илья",C32))+ISNUMBER(SEARCH("Никита",C32))+ISNUMBER(SEARCH("Данила",C32)),"м",IF((RIGHT(C32,1)="а")+(RIGHT(C32,1)="я")+(RIGHT(C32,1)="ь"),"ж","м"))</f>
        <v>м</v>
      </c>
      <c r="R32" s="74">
        <f>SMALL(E32:M32,1)</f>
        <v>42</v>
      </c>
      <c r="S32" s="60">
        <f>SUMIF(E32:M32,"&lt;200",E32:M32)/P32</f>
        <v>67.11111111111111</v>
      </c>
      <c r="T32" s="60">
        <f>VLOOKUP(C32,'Расчет 9'!$A$1:$D$109,2,FALSE)</f>
        <v>232.8</v>
      </c>
    </row>
    <row r="33" spans="1:20" ht="12.75">
      <c r="A33" s="50">
        <f t="shared" si="0"/>
        <v>32</v>
      </c>
      <c r="B33" s="61"/>
      <c r="C33" s="50" t="s">
        <v>466</v>
      </c>
      <c r="D33" s="50" t="s">
        <v>78</v>
      </c>
      <c r="E33" s="65">
        <v>78</v>
      </c>
      <c r="F33" s="63">
        <v>76</v>
      </c>
      <c r="G33" s="63">
        <v>76</v>
      </c>
      <c r="H33" s="54">
        <v>200</v>
      </c>
      <c r="I33" s="54">
        <v>200</v>
      </c>
      <c r="J33" s="63">
        <v>66</v>
      </c>
      <c r="K33" s="62">
        <v>50</v>
      </c>
      <c r="L33" s="62">
        <v>40</v>
      </c>
      <c r="M33" s="62">
        <v>37</v>
      </c>
      <c r="N33" s="56">
        <f>SUM(E33:M33)</f>
        <v>823</v>
      </c>
      <c r="O33" s="56">
        <f>N33-LARGE(E33:M33,1)-LARGE(E33:M33,2)</f>
        <v>423</v>
      </c>
      <c r="P33" s="56">
        <f>COUNTIF(E33:M33,"&lt;200")</f>
        <v>7</v>
      </c>
      <c r="Q33" s="73" t="str">
        <f>IF(ISNUMBER(SEARCH("Игорь",C33))+ISNUMBER(SEARCH("Илья",C33))+ISNUMBER(SEARCH("Никита",C33))+ISNUMBER(SEARCH("Данила",C33)),"м",IF((RIGHT(C33,1)="а")+(RIGHT(C33,1)="я")+(RIGHT(C33,1)="ь"),"ж","м"))</f>
        <v>м</v>
      </c>
      <c r="R33" s="74">
        <f>SMALL(E33:M33,1)</f>
        <v>37</v>
      </c>
      <c r="S33" s="60">
        <f>SUMIF(E33:M33,"&lt;200",E33:M33)/P33</f>
        <v>60.42857142857143</v>
      </c>
      <c r="T33" s="60">
        <f>VLOOKUP(C33,'Расчет 9'!$A$1:$D$109,2,FALSE)</f>
        <v>279.79</v>
      </c>
    </row>
    <row r="34" spans="1:20" ht="12.75">
      <c r="A34" s="50">
        <f t="shared" si="0"/>
        <v>33</v>
      </c>
      <c r="B34" s="61"/>
      <c r="C34" s="50" t="s">
        <v>506</v>
      </c>
      <c r="D34" s="50" t="s">
        <v>71</v>
      </c>
      <c r="E34" s="54">
        <v>200</v>
      </c>
      <c r="F34" s="54">
        <v>200</v>
      </c>
      <c r="G34" s="65">
        <v>102</v>
      </c>
      <c r="H34" s="63">
        <v>68</v>
      </c>
      <c r="I34" s="63">
        <v>61</v>
      </c>
      <c r="J34" s="62">
        <v>59</v>
      </c>
      <c r="K34" s="62">
        <v>54</v>
      </c>
      <c r="L34" s="62">
        <v>39</v>
      </c>
      <c r="M34" s="62">
        <v>44</v>
      </c>
      <c r="N34" s="56">
        <f>SUM(E34:M34)</f>
        <v>827</v>
      </c>
      <c r="O34" s="56">
        <f>N34-LARGE(E34:M34,1)-LARGE(E34:M34,2)</f>
        <v>427</v>
      </c>
      <c r="P34" s="56">
        <f>COUNTIF(E34:M34,"&lt;200")</f>
        <v>7</v>
      </c>
      <c r="Q34" s="73" t="str">
        <f>IF(ISNUMBER(SEARCH("Игорь",C34))+ISNUMBER(SEARCH("Илья",C34))+ISNUMBER(SEARCH("Никита",C34))+ISNUMBER(SEARCH("Данила",C34)),"м",IF((RIGHT(C34,1)="а")+(RIGHT(C34,1)="я")+(RIGHT(C34,1)="ь"),"ж","м"))</f>
        <v>м</v>
      </c>
      <c r="R34" s="74">
        <f>SMALL(E34:M34,1)</f>
        <v>39</v>
      </c>
      <c r="S34" s="60">
        <f>SUMIF(E34:M34,"&lt;200",E34:M34)/P34</f>
        <v>61</v>
      </c>
      <c r="T34" s="60">
        <f>VLOOKUP(C34,'Расчет 9'!$A$1:$D$109,2,FALSE)</f>
        <v>257.58</v>
      </c>
    </row>
    <row r="35" spans="1:20" ht="12.75">
      <c r="A35" s="50">
        <f t="shared" si="0"/>
        <v>34</v>
      </c>
      <c r="B35" s="61"/>
      <c r="C35" s="50" t="s">
        <v>299</v>
      </c>
      <c r="D35" s="50"/>
      <c r="E35" s="54">
        <v>200</v>
      </c>
      <c r="F35" s="62">
        <v>48</v>
      </c>
      <c r="G35" s="62">
        <v>39</v>
      </c>
      <c r="H35" s="53">
        <v>34</v>
      </c>
      <c r="I35" s="53">
        <v>35</v>
      </c>
      <c r="J35" s="53">
        <v>40</v>
      </c>
      <c r="K35" s="53">
        <v>37</v>
      </c>
      <c r="L35" s="54">
        <v>200</v>
      </c>
      <c r="M35" s="54">
        <v>200</v>
      </c>
      <c r="N35" s="56">
        <f>SUM(E35:M35)</f>
        <v>833</v>
      </c>
      <c r="O35" s="56">
        <f>N35-LARGE(E35:M35,1)-LARGE(E35:M35,2)</f>
        <v>433</v>
      </c>
      <c r="P35" s="56">
        <f>COUNTIF(E35:M35,"&lt;200")</f>
        <v>6</v>
      </c>
      <c r="Q35" s="73" t="str">
        <f>IF(ISNUMBER(SEARCH("Игорь",C35))+ISNUMBER(SEARCH("Илья",C35))+ISNUMBER(SEARCH("Никита",C35))+ISNUMBER(SEARCH("Данила",C35)),"м",IF((RIGHT(C35,1)="а")+(RIGHT(C35,1)="я")+(RIGHT(C35,1)="ь"),"ж","м"))</f>
        <v>м</v>
      </c>
      <c r="R35" s="74">
        <f>SMALL(E35:M35,1)</f>
        <v>34</v>
      </c>
      <c r="S35" s="60">
        <f>SUMIF(E35:M35,"&lt;200",E35:M35)/P35</f>
        <v>38.833333333333336</v>
      </c>
      <c r="T35" s="60">
        <f>VLOOKUP(C35,'Расчет 7'!$A$1:$D$111,2,FALSE)</f>
        <v>374.96</v>
      </c>
    </row>
    <row r="36" spans="1:20" ht="12.75">
      <c r="A36" s="50">
        <f t="shared" si="0"/>
        <v>35</v>
      </c>
      <c r="B36" s="61"/>
      <c r="C36" s="50" t="s">
        <v>468</v>
      </c>
      <c r="D36" s="50" t="s">
        <v>505</v>
      </c>
      <c r="E36" s="63">
        <v>65</v>
      </c>
      <c r="F36" s="63">
        <v>80</v>
      </c>
      <c r="G36" s="63">
        <v>92</v>
      </c>
      <c r="H36" s="63">
        <v>88</v>
      </c>
      <c r="I36" s="63">
        <v>72</v>
      </c>
      <c r="J36" s="63">
        <v>71</v>
      </c>
      <c r="K36" s="63">
        <v>59</v>
      </c>
      <c r="L36" s="62">
        <v>42</v>
      </c>
      <c r="M36" s="62">
        <v>46</v>
      </c>
      <c r="N36" s="56">
        <f>SUM(E36:M36)</f>
        <v>615</v>
      </c>
      <c r="O36" s="56">
        <f>N36-LARGE(E36:M36,1)-LARGE(E36:M36,2)</f>
        <v>435</v>
      </c>
      <c r="P36" s="56">
        <f>COUNTIF(E36:M36,"&lt;200")</f>
        <v>9</v>
      </c>
      <c r="Q36" s="73" t="str">
        <f>IF(ISNUMBER(SEARCH("Игорь",C36))+ISNUMBER(SEARCH("Илья",C36))+ISNUMBER(SEARCH("Никита",C36))+ISNUMBER(SEARCH("Данила",C36)),"м",IF((RIGHT(C36,1)="а")+(RIGHT(C36,1)="я")+(RIGHT(C36,1)="ь"),"ж","м"))</f>
        <v>м</v>
      </c>
      <c r="R36" s="74">
        <f>SMALL(E36:M36,1)</f>
        <v>42</v>
      </c>
      <c r="S36" s="60">
        <f>SUMIF(E36:M36,"&lt;200",E36:M36)/P36</f>
        <v>68.33333333333333</v>
      </c>
      <c r="T36" s="60">
        <f>VLOOKUP(C36,'Расчет 9'!$A$1:$D$109,2,FALSE)</f>
        <v>247.08</v>
      </c>
    </row>
    <row r="37" spans="1:20" ht="12.75">
      <c r="A37" s="50">
        <f t="shared" si="0"/>
        <v>36</v>
      </c>
      <c r="B37" s="61"/>
      <c r="C37" s="50" t="s">
        <v>467</v>
      </c>
      <c r="D37" s="50" t="s">
        <v>503</v>
      </c>
      <c r="E37" s="62">
        <v>43</v>
      </c>
      <c r="F37" s="63">
        <v>77</v>
      </c>
      <c r="G37" s="63">
        <v>79</v>
      </c>
      <c r="H37" s="54">
        <v>200</v>
      </c>
      <c r="I37" s="63">
        <v>75</v>
      </c>
      <c r="J37" s="63">
        <v>74</v>
      </c>
      <c r="K37" s="63">
        <v>66</v>
      </c>
      <c r="L37" s="63">
        <v>52</v>
      </c>
      <c r="M37" s="63">
        <v>49</v>
      </c>
      <c r="N37" s="56">
        <f>SUM(E37:M37)</f>
        <v>715</v>
      </c>
      <c r="O37" s="56">
        <f>N37-LARGE(E37:M37,1)-LARGE(E37:M37,2)</f>
        <v>436</v>
      </c>
      <c r="P37" s="56">
        <f>COUNTIF(E37:M37,"&lt;200")</f>
        <v>8</v>
      </c>
      <c r="Q37" s="73" t="str">
        <f>IF(ISNUMBER(SEARCH("Игорь",C37))+ISNUMBER(SEARCH("Илья",C37))+ISNUMBER(SEARCH("Никита",C37))+ISNUMBER(SEARCH("Данила",C37)),"м",IF((RIGHT(C37,1)="а")+(RIGHT(C37,1)="я")+(RIGHT(C37,1)="ь"),"ж","м"))</f>
        <v>м</v>
      </c>
      <c r="R37" s="74">
        <f>SMALL(E37:M37,1)</f>
        <v>43</v>
      </c>
      <c r="S37" s="60">
        <f>SUMIF(E37:M37,"&lt;200",E37:M37)/P37</f>
        <v>64.375</v>
      </c>
      <c r="T37" s="60">
        <f>VLOOKUP(C37,'Расчет 9'!$A$1:$D$109,2,FALSE)</f>
        <v>261.44</v>
      </c>
    </row>
    <row r="38" spans="1:20" ht="12.75">
      <c r="A38" s="50">
        <f t="shared" si="0"/>
        <v>37</v>
      </c>
      <c r="B38" s="61"/>
      <c r="C38" s="50" t="s">
        <v>82</v>
      </c>
      <c r="D38" s="50"/>
      <c r="E38" s="54">
        <v>200</v>
      </c>
      <c r="F38" s="63">
        <v>75</v>
      </c>
      <c r="G38" s="63">
        <v>74</v>
      </c>
      <c r="H38" s="54">
        <v>200</v>
      </c>
      <c r="I38" s="63">
        <v>65</v>
      </c>
      <c r="J38" s="63">
        <v>67</v>
      </c>
      <c r="K38" s="63">
        <v>62</v>
      </c>
      <c r="L38" s="63">
        <v>53</v>
      </c>
      <c r="M38" s="63">
        <v>51</v>
      </c>
      <c r="N38" s="56">
        <f>SUM(E38:M38)</f>
        <v>847</v>
      </c>
      <c r="O38" s="56">
        <f>N38-LARGE(E38:M38,1)-LARGE(E38:M38,2)</f>
        <v>447</v>
      </c>
      <c r="P38" s="56">
        <f>COUNTIF(E38:M38,"&lt;200")</f>
        <v>7</v>
      </c>
      <c r="Q38" s="73" t="str">
        <f>IF(ISNUMBER(SEARCH("Игорь",C38))+ISNUMBER(SEARCH("Илья",C38))+ISNUMBER(SEARCH("Никита",C38))+ISNUMBER(SEARCH("Данила",C38)),"м",IF((RIGHT(C38,1)="а")+(RIGHT(C38,1)="я")+(RIGHT(C38,1)="ь"),"ж","м"))</f>
        <v>м</v>
      </c>
      <c r="R38" s="74">
        <f>SMALL(E38:M38,1)</f>
        <v>51</v>
      </c>
      <c r="S38" s="60">
        <f>SUMIF(E38:M38,"&lt;200",E38:M38)/P38</f>
        <v>63.857142857142854</v>
      </c>
      <c r="T38" s="60">
        <f>VLOOKUP(C38,'Расчет 9'!$A$1:$D$109,2,FALSE)</f>
        <v>207.6</v>
      </c>
    </row>
    <row r="39" spans="1:20" ht="12.75">
      <c r="A39" s="50">
        <f t="shared" si="0"/>
        <v>38</v>
      </c>
      <c r="B39" s="61"/>
      <c r="C39" s="50" t="s">
        <v>127</v>
      </c>
      <c r="D39" s="50"/>
      <c r="E39" s="54">
        <v>200</v>
      </c>
      <c r="F39" s="62">
        <v>41</v>
      </c>
      <c r="G39" s="62">
        <v>47</v>
      </c>
      <c r="H39" s="62">
        <v>40</v>
      </c>
      <c r="I39" s="62">
        <v>37</v>
      </c>
      <c r="J39" s="53">
        <v>43</v>
      </c>
      <c r="K39" s="62">
        <v>39</v>
      </c>
      <c r="L39" s="54">
        <v>200</v>
      </c>
      <c r="M39" s="54">
        <v>200</v>
      </c>
      <c r="N39" s="56">
        <f>SUM(E39:M39)</f>
        <v>847</v>
      </c>
      <c r="O39" s="56">
        <f>N39-LARGE(E39:M39,1)-LARGE(E39:M39,2)</f>
        <v>447</v>
      </c>
      <c r="P39" s="56">
        <f>COUNTIF(E39:M39,"&lt;200")</f>
        <v>6</v>
      </c>
      <c r="Q39" s="73" t="str">
        <f>IF(ISNUMBER(SEARCH("Игорь",C39))+ISNUMBER(SEARCH("Илья",C39))+ISNUMBER(SEARCH("Никита",C39))+ISNUMBER(SEARCH("Данила",C39)),"м",IF((RIGHT(C39,1)="а")+(RIGHT(C39,1)="я")+(RIGHT(C39,1)="ь"),"ж","м"))</f>
        <v>м</v>
      </c>
      <c r="R39" s="74">
        <f>SMALL(E39:M39,1)</f>
        <v>37</v>
      </c>
      <c r="S39" s="60">
        <f>SUMIF(E39:M39,"&lt;200",E39:M39)/P39</f>
        <v>41.166666666666664</v>
      </c>
      <c r="T39" s="60">
        <f>VLOOKUP(C39,'Расчет 7'!$A$1:$D$111,2,FALSE)</f>
        <v>479.18</v>
      </c>
    </row>
    <row r="40" spans="1:20" ht="12.75">
      <c r="A40" s="50">
        <f t="shared" si="0"/>
        <v>39</v>
      </c>
      <c r="B40" s="61"/>
      <c r="C40" s="50" t="s">
        <v>43</v>
      </c>
      <c r="D40" s="50" t="s">
        <v>17</v>
      </c>
      <c r="E40" s="54">
        <v>200</v>
      </c>
      <c r="F40" s="65">
        <v>101</v>
      </c>
      <c r="G40" s="63">
        <v>91</v>
      </c>
      <c r="H40" s="63">
        <v>73</v>
      </c>
      <c r="I40" s="63">
        <v>64</v>
      </c>
      <c r="J40" s="63">
        <v>73</v>
      </c>
      <c r="K40" s="63">
        <v>68</v>
      </c>
      <c r="L40" s="63">
        <v>46</v>
      </c>
      <c r="M40" s="62">
        <v>35</v>
      </c>
      <c r="N40" s="56">
        <f>SUM(E40:M40)</f>
        <v>751</v>
      </c>
      <c r="O40" s="56">
        <f>N40-LARGE(E40:M40,1)-LARGE(E40:M40,2)</f>
        <v>450</v>
      </c>
      <c r="P40" s="56">
        <f>COUNTIF(E40:M40,"&lt;200")</f>
        <v>8</v>
      </c>
      <c r="Q40" s="73" t="str">
        <f>IF(ISNUMBER(SEARCH("Игорь",C40))+ISNUMBER(SEARCH("Илья",C40))+ISNUMBER(SEARCH("Никита",C40))+ISNUMBER(SEARCH("Данила",C40)),"м",IF((RIGHT(C40,1)="а")+(RIGHT(C40,1)="я")+(RIGHT(C40,1)="ь"),"ж","м"))</f>
        <v>м</v>
      </c>
      <c r="R40" s="74">
        <f>SMALL(E40:M40,1)</f>
        <v>35</v>
      </c>
      <c r="S40" s="60">
        <f>SUMIF(E40:M40,"&lt;200",E40:M40)/P40</f>
        <v>68.875</v>
      </c>
      <c r="T40" s="60">
        <f>VLOOKUP(C40,'Расчет 9'!$A$1:$D$109,2,FALSE)</f>
        <v>284.95</v>
      </c>
    </row>
    <row r="41" spans="1:20" ht="12.75">
      <c r="A41" s="50">
        <f t="shared" si="0"/>
        <v>40</v>
      </c>
      <c r="B41" s="61"/>
      <c r="C41" s="50" t="s">
        <v>153</v>
      </c>
      <c r="D41" s="50" t="s">
        <v>59</v>
      </c>
      <c r="E41" s="63">
        <v>64</v>
      </c>
      <c r="F41" s="63">
        <v>68</v>
      </c>
      <c r="G41" s="63">
        <v>81</v>
      </c>
      <c r="H41" s="54">
        <v>200</v>
      </c>
      <c r="I41" s="63">
        <v>62</v>
      </c>
      <c r="J41" s="63">
        <v>77</v>
      </c>
      <c r="K41" s="63">
        <v>73</v>
      </c>
      <c r="L41" s="63">
        <v>59</v>
      </c>
      <c r="M41" s="63">
        <v>57</v>
      </c>
      <c r="N41" s="56">
        <f>SUM(E41:M41)</f>
        <v>741</v>
      </c>
      <c r="O41" s="56">
        <f>N41-LARGE(E41:M41,1)-LARGE(E41:M41,2)</f>
        <v>460</v>
      </c>
      <c r="P41" s="56">
        <f>COUNTIF(E41:M41,"&lt;200")</f>
        <v>8</v>
      </c>
      <c r="Q41" s="73" t="str">
        <f>IF(ISNUMBER(SEARCH("Игорь",C41))+ISNUMBER(SEARCH("Илья",C41))+ISNUMBER(SEARCH("Никита",C41))+ISNUMBER(SEARCH("Данила",C41)),"м",IF((RIGHT(C41,1)="а")+(RIGHT(C41,1)="я")+(RIGHT(C41,1)="ь"),"ж","м"))</f>
        <v>м</v>
      </c>
      <c r="R41" s="74">
        <f>SMALL(E41:M41,1)</f>
        <v>57</v>
      </c>
      <c r="S41" s="60">
        <f>SUMIF(E41:M41,"&lt;200",E41:M41)/P41</f>
        <v>67.625</v>
      </c>
      <c r="T41" s="60">
        <f>VLOOKUP(C41,'Расчет 9'!$A$1:$D$109,2,FALSE)</f>
        <v>240.28</v>
      </c>
    </row>
    <row r="42" spans="1:20" ht="12.75">
      <c r="A42" s="50">
        <f t="shared" si="0"/>
        <v>41</v>
      </c>
      <c r="B42" s="61"/>
      <c r="C42" s="50" t="s">
        <v>472</v>
      </c>
      <c r="D42" s="50" t="s">
        <v>504</v>
      </c>
      <c r="E42" s="63">
        <v>52</v>
      </c>
      <c r="F42" s="63">
        <v>87</v>
      </c>
      <c r="G42" s="63">
        <v>84</v>
      </c>
      <c r="H42" s="63">
        <v>72</v>
      </c>
      <c r="I42" s="63">
        <v>83</v>
      </c>
      <c r="J42" s="54">
        <v>200</v>
      </c>
      <c r="K42" s="63">
        <v>60</v>
      </c>
      <c r="L42" s="54">
        <v>200</v>
      </c>
      <c r="M42" s="62">
        <v>43</v>
      </c>
      <c r="N42" s="56">
        <f>SUM(E42:M42)</f>
        <v>881</v>
      </c>
      <c r="O42" s="56">
        <f>N42-LARGE(E42:M42,1)-LARGE(E42:M42,2)</f>
        <v>481</v>
      </c>
      <c r="P42" s="56">
        <f>COUNTIF(E42:M42,"&lt;200")</f>
        <v>7</v>
      </c>
      <c r="Q42" s="73" t="str">
        <f>IF(ISNUMBER(SEARCH("Игорь",C42))+ISNUMBER(SEARCH("Илья",C42))+ISNUMBER(SEARCH("Никита",C42))+ISNUMBER(SEARCH("Данила",C42)),"м",IF((RIGHT(C42,1)="а")+(RIGHT(C42,1)="я")+(RIGHT(C42,1)="ь"),"ж","м"))</f>
        <v>м</v>
      </c>
      <c r="R42" s="74">
        <f>SMALL(E42:M42,1)</f>
        <v>43</v>
      </c>
      <c r="S42" s="60">
        <f>SUMIF(E42:M42,"&lt;200",E42:M42)/P42</f>
        <v>68.71428571428571</v>
      </c>
      <c r="T42" s="60">
        <f>VLOOKUP(C42,'Расчет 9'!$A$1:$D$109,2,FALSE)</f>
        <v>221.74</v>
      </c>
    </row>
    <row r="43" spans="1:20" ht="12.75">
      <c r="A43" s="50">
        <f t="shared" si="0"/>
        <v>42</v>
      </c>
      <c r="B43" s="61"/>
      <c r="C43" s="50" t="s">
        <v>70</v>
      </c>
      <c r="D43" s="50" t="s">
        <v>71</v>
      </c>
      <c r="E43" s="63">
        <v>67</v>
      </c>
      <c r="F43" s="63">
        <v>85</v>
      </c>
      <c r="G43" s="63">
        <v>95</v>
      </c>
      <c r="H43" s="63">
        <v>79</v>
      </c>
      <c r="I43" s="63">
        <v>63</v>
      </c>
      <c r="J43" s="63">
        <v>84</v>
      </c>
      <c r="K43" s="63">
        <v>75</v>
      </c>
      <c r="L43" s="63">
        <v>54</v>
      </c>
      <c r="M43" s="63">
        <v>61</v>
      </c>
      <c r="N43" s="56">
        <f>SUM(E43:M43)</f>
        <v>663</v>
      </c>
      <c r="O43" s="56">
        <f>N43-LARGE(E43:M43,1)-LARGE(E43:M43,2)</f>
        <v>483</v>
      </c>
      <c r="P43" s="56">
        <f>COUNTIF(E43:M43,"&lt;200")</f>
        <v>9</v>
      </c>
      <c r="Q43" s="73" t="str">
        <f>IF(ISNUMBER(SEARCH("Игорь",C43))+ISNUMBER(SEARCH("Илья",C43))+ISNUMBER(SEARCH("Никита",C43))+ISNUMBER(SEARCH("Данила",C43)),"м",IF((RIGHT(C43,1)="а")+(RIGHT(C43,1)="я")+(RIGHT(C43,1)="ь"),"ж","м"))</f>
        <v>м</v>
      </c>
      <c r="R43" s="74">
        <f>SMALL(E43:M43,1)</f>
        <v>54</v>
      </c>
      <c r="S43" s="60">
        <f>SUMIF(E43:M43,"&lt;200",E43:M43)/P43</f>
        <v>73.66666666666667</v>
      </c>
      <c r="T43" s="60">
        <f>VLOOKUP(C43,'Расчет 9'!$A$1:$D$109,2,FALSE)</f>
        <v>202.38</v>
      </c>
    </row>
    <row r="44" spans="1:20" ht="12.75">
      <c r="A44" s="50">
        <f t="shared" si="0"/>
        <v>43</v>
      </c>
      <c r="B44" s="61"/>
      <c r="C44" s="50" t="s">
        <v>204</v>
      </c>
      <c r="D44" s="50" t="s">
        <v>3</v>
      </c>
      <c r="E44" s="63">
        <v>66</v>
      </c>
      <c r="F44" s="63">
        <v>71</v>
      </c>
      <c r="G44" s="63">
        <v>77</v>
      </c>
      <c r="H44" s="63">
        <v>76</v>
      </c>
      <c r="I44" s="63">
        <v>73</v>
      </c>
      <c r="J44" s="63">
        <v>78</v>
      </c>
      <c r="K44" s="63">
        <v>86</v>
      </c>
      <c r="L44" s="65">
        <v>67</v>
      </c>
      <c r="M44" s="63">
        <v>54</v>
      </c>
      <c r="N44" s="56">
        <f>SUM(E44:M44)</f>
        <v>648</v>
      </c>
      <c r="O44" s="56">
        <f>N44-LARGE(E44:M44,1)-LARGE(E44:M44,2)</f>
        <v>484</v>
      </c>
      <c r="P44" s="56">
        <f>COUNTIF(E44:M44,"&lt;200")</f>
        <v>9</v>
      </c>
      <c r="Q44" s="73" t="str">
        <f>IF(ISNUMBER(SEARCH("Игорь",C44))+ISNUMBER(SEARCH("Илья",C44))+ISNUMBER(SEARCH("Никита",C44))+ISNUMBER(SEARCH("Данила",C44)),"м",IF((RIGHT(C44,1)="а")+(RIGHT(C44,1)="я")+(RIGHT(C44,1)="ь"),"ж","м"))</f>
        <v>м</v>
      </c>
      <c r="R44" s="74">
        <f>SMALL(E44:M44,1)</f>
        <v>54</v>
      </c>
      <c r="S44" s="60">
        <f>SUMIF(E44:M44,"&lt;200",E44:M44)/P44</f>
        <v>72</v>
      </c>
      <c r="T44" s="60">
        <f>VLOOKUP(C44,'Расчет 9'!$A$1:$D$109,2,FALSE)</f>
        <v>213.83</v>
      </c>
    </row>
    <row r="45" spans="1:20" ht="12.75">
      <c r="A45" s="50">
        <f t="shared" si="0"/>
        <v>44</v>
      </c>
      <c r="B45" s="61"/>
      <c r="C45" s="50" t="s">
        <v>38</v>
      </c>
      <c r="D45" s="50"/>
      <c r="E45" s="54">
        <v>200</v>
      </c>
      <c r="F45" s="63">
        <v>69</v>
      </c>
      <c r="G45" s="63">
        <v>71</v>
      </c>
      <c r="H45" s="62">
        <v>57</v>
      </c>
      <c r="I45" s="54">
        <v>200</v>
      </c>
      <c r="J45" s="54">
        <v>200</v>
      </c>
      <c r="K45" s="62">
        <v>55</v>
      </c>
      <c r="L45" s="62">
        <v>28</v>
      </c>
      <c r="M45" s="62">
        <v>30</v>
      </c>
      <c r="N45" s="56">
        <f>SUM(E45:M45)</f>
        <v>910</v>
      </c>
      <c r="O45" s="56">
        <f>N45-LARGE(E45:M45,1)-LARGE(E45:M45,2)</f>
        <v>510</v>
      </c>
      <c r="P45" s="56">
        <f>COUNTIF(E45:M45,"&lt;200")</f>
        <v>6</v>
      </c>
      <c r="Q45" s="73" t="str">
        <f>IF(ISNUMBER(SEARCH("Игорь",C45))+ISNUMBER(SEARCH("Илья",C45))+ISNUMBER(SEARCH("Никита",C45))+ISNUMBER(SEARCH("Данила",C45)),"м",IF((RIGHT(C45,1)="а")+(RIGHT(C45,1)="я")+(RIGHT(C45,1)="ь"),"ж","м"))</f>
        <v>м</v>
      </c>
      <c r="R45" s="74">
        <f>SMALL(E45:M45,1)</f>
        <v>28</v>
      </c>
      <c r="S45" s="60">
        <f>SUMIF(E45:M45,"&lt;200",E45:M45)/P45</f>
        <v>51.666666666666664</v>
      </c>
      <c r="T45" s="60">
        <f>VLOOKUP(C45,'Расчет 9'!$A$1:$D$109,2,FALSE)</f>
        <v>332.71</v>
      </c>
    </row>
    <row r="46" spans="1:20" ht="12.75">
      <c r="A46" s="50">
        <f t="shared" si="0"/>
        <v>45</v>
      </c>
      <c r="B46" s="61"/>
      <c r="C46" s="50" t="s">
        <v>107</v>
      </c>
      <c r="D46" s="50"/>
      <c r="E46" s="54">
        <v>200</v>
      </c>
      <c r="F46" s="53">
        <v>34</v>
      </c>
      <c r="G46" s="54">
        <v>200</v>
      </c>
      <c r="H46" s="54">
        <v>200</v>
      </c>
      <c r="I46" s="53">
        <v>25</v>
      </c>
      <c r="J46" s="53">
        <v>15</v>
      </c>
      <c r="K46" s="53">
        <v>23</v>
      </c>
      <c r="L46" s="54">
        <v>200</v>
      </c>
      <c r="M46" s="53">
        <f>VLOOKUP(C46,'Расчет 9'!$A$1:$D$109,4,FALSE)</f>
        <v>21</v>
      </c>
      <c r="N46" s="56">
        <f>SUM(E46:M46)</f>
        <v>918</v>
      </c>
      <c r="O46" s="56">
        <f>N46-LARGE(E46:M46,1)-LARGE(E46:M46,2)</f>
        <v>518</v>
      </c>
      <c r="P46" s="56">
        <f>COUNTIF(E46:M46,"&lt;200")</f>
        <v>5</v>
      </c>
      <c r="Q46" s="73" t="str">
        <f>IF(ISNUMBER(SEARCH("Игорь",C46))+ISNUMBER(SEARCH("Илья",C46))+ISNUMBER(SEARCH("Никита",C46))+ISNUMBER(SEARCH("Данила",C46)),"м",IF((RIGHT(C46,1)="а")+(RIGHT(C46,1)="я")+(RIGHT(C46,1)="ь"),"ж","м"))</f>
        <v>м</v>
      </c>
      <c r="R46" s="74">
        <f>SMALL(E46:M46,1)</f>
        <v>15</v>
      </c>
      <c r="S46" s="60">
        <f>SUMIF(E46:M46,"&lt;200",E46:M46)/P46</f>
        <v>23.6</v>
      </c>
      <c r="T46" s="60">
        <f>VLOOKUP(C46,'Расчет 9'!$A$1:$D$109,2,FALSE)</f>
        <v>460.93</v>
      </c>
    </row>
    <row r="47" spans="1:20" ht="12.75">
      <c r="A47" s="50">
        <f t="shared" si="0"/>
        <v>46</v>
      </c>
      <c r="B47" s="61"/>
      <c r="C47" s="50" t="s">
        <v>268</v>
      </c>
      <c r="D47" s="50" t="s">
        <v>9</v>
      </c>
      <c r="E47" s="63">
        <v>60</v>
      </c>
      <c r="F47" s="63">
        <v>96</v>
      </c>
      <c r="G47" s="63">
        <v>90</v>
      </c>
      <c r="H47" s="63">
        <v>89</v>
      </c>
      <c r="I47" s="63">
        <v>86</v>
      </c>
      <c r="J47" s="63">
        <v>87</v>
      </c>
      <c r="K47" s="63">
        <v>80</v>
      </c>
      <c r="L47" s="63">
        <v>61</v>
      </c>
      <c r="M47" s="63">
        <v>58</v>
      </c>
      <c r="N47" s="56">
        <f>SUM(E47:M47)</f>
        <v>707</v>
      </c>
      <c r="O47" s="56">
        <f>N47-LARGE(E47:M47,1)-LARGE(E47:M47,2)</f>
        <v>521</v>
      </c>
      <c r="P47" s="56">
        <f>COUNTIF(E47:M47,"&lt;200")</f>
        <v>9</v>
      </c>
      <c r="Q47" s="73" t="str">
        <f>IF(ISNUMBER(SEARCH("Игорь",C47))+ISNUMBER(SEARCH("Илья",C47))+ISNUMBER(SEARCH("Никита",C47))+ISNUMBER(SEARCH("Данила",C47)),"м",IF((RIGHT(C47,1)="а")+(RIGHT(C47,1)="я")+(RIGHT(C47,1)="ь"),"ж","м"))</f>
        <v>м</v>
      </c>
      <c r="R47" s="74">
        <f>SMALL(E47:M47,1)</f>
        <v>58</v>
      </c>
      <c r="S47" s="60">
        <f>SUMIF(E47:M47,"&lt;200",E47:M47)/P47</f>
        <v>78.55555555555556</v>
      </c>
      <c r="T47" s="60">
        <f>VLOOKUP(C47,'Расчет 9'!$A$1:$D$109,2,FALSE)</f>
        <v>204.89</v>
      </c>
    </row>
    <row r="48" spans="1:20" ht="12.75">
      <c r="A48" s="50">
        <f t="shared" si="0"/>
        <v>47</v>
      </c>
      <c r="B48" s="61"/>
      <c r="C48" s="50" t="s">
        <v>473</v>
      </c>
      <c r="D48" s="50"/>
      <c r="E48" s="63">
        <v>77</v>
      </c>
      <c r="F48" s="63">
        <v>91</v>
      </c>
      <c r="G48" s="63">
        <v>97</v>
      </c>
      <c r="H48" s="63">
        <v>84</v>
      </c>
      <c r="I48" s="63">
        <v>84</v>
      </c>
      <c r="J48" s="63">
        <v>85</v>
      </c>
      <c r="K48" s="63">
        <v>83</v>
      </c>
      <c r="L48" s="63">
        <v>62</v>
      </c>
      <c r="M48" s="63">
        <v>60</v>
      </c>
      <c r="N48" s="56">
        <f>SUM(E48:M48)</f>
        <v>723</v>
      </c>
      <c r="O48" s="56">
        <f>N48-LARGE(E48:M48,1)-LARGE(E48:M48,2)</f>
        <v>535</v>
      </c>
      <c r="P48" s="56">
        <f>COUNTIF(E48:M48,"&lt;200")</f>
        <v>9</v>
      </c>
      <c r="Q48" s="73" t="str">
        <f>IF(ISNUMBER(SEARCH("Игорь",C48))+ISNUMBER(SEARCH("Илья",C48))+ISNUMBER(SEARCH("Никита",C48))+ISNUMBER(SEARCH("Данила",C48)),"м",IF((RIGHT(C48,1)="а")+(RIGHT(C48,1)="я")+(RIGHT(C48,1)="ь"),"ж","м"))</f>
        <v>м</v>
      </c>
      <c r="R48" s="74">
        <f>SMALL(E48:M48,1)</f>
        <v>60</v>
      </c>
      <c r="S48" s="60">
        <f>SUMIF(E48:M48,"&lt;200",E48:M48)/P48</f>
        <v>80.33333333333333</v>
      </c>
      <c r="T48" s="60">
        <f>VLOOKUP(C48,'Расчет 9'!$A$1:$D$109,2,FALSE)</f>
        <v>151.87</v>
      </c>
    </row>
    <row r="49" spans="1:20" ht="12.75">
      <c r="A49" s="50">
        <f t="shared" si="0"/>
        <v>48</v>
      </c>
      <c r="B49" s="61"/>
      <c r="C49" s="50" t="s">
        <v>175</v>
      </c>
      <c r="D49" s="50" t="s">
        <v>59</v>
      </c>
      <c r="E49" s="65">
        <v>86</v>
      </c>
      <c r="F49" s="54">
        <v>200</v>
      </c>
      <c r="G49" s="65">
        <v>113</v>
      </c>
      <c r="H49" s="65">
        <v>93</v>
      </c>
      <c r="I49" s="63">
        <v>74</v>
      </c>
      <c r="J49" s="54">
        <v>200</v>
      </c>
      <c r="K49" s="63">
        <v>85</v>
      </c>
      <c r="L49" s="65">
        <v>83</v>
      </c>
      <c r="M49" s="65">
        <v>66</v>
      </c>
      <c r="N49" s="56">
        <f>SUM(E49:M49)</f>
        <v>1000</v>
      </c>
      <c r="O49" s="56">
        <f>N49-LARGE(E49:M49,1)-LARGE(E49:M49,2)</f>
        <v>600</v>
      </c>
      <c r="P49" s="56">
        <f>COUNTIF(E49:M49,"&lt;200")</f>
        <v>7</v>
      </c>
      <c r="Q49" s="73" t="str">
        <f>IF(ISNUMBER(SEARCH("Игорь",C49))+ISNUMBER(SEARCH("Илья",C49))+ISNUMBER(SEARCH("Никита",C49))+ISNUMBER(SEARCH("Данила",C49)),"м",IF((RIGHT(C49,1)="а")+(RIGHT(C49,1)="я")+(RIGHT(C49,1)="ь"),"ж","м"))</f>
        <v>м</v>
      </c>
      <c r="R49" s="74">
        <f>SMALL(E49:M49,1)</f>
        <v>66</v>
      </c>
      <c r="S49" s="60">
        <f>SUMIF(E49:M49,"&lt;200",E49:M49)/P49</f>
        <v>85.71428571428571</v>
      </c>
      <c r="T49" s="60">
        <f>VLOOKUP(C49,'Расчет 8'!$A$1:$D$109,2,FALSE)</f>
        <v>121.89</v>
      </c>
    </row>
    <row r="50" spans="1:20" ht="12.75">
      <c r="A50" s="50">
        <f t="shared" si="0"/>
        <v>49</v>
      </c>
      <c r="B50" s="61"/>
      <c r="C50" s="50" t="s">
        <v>176</v>
      </c>
      <c r="D50" s="50"/>
      <c r="E50" s="54">
        <v>200</v>
      </c>
      <c r="F50" s="63">
        <v>70</v>
      </c>
      <c r="G50" s="63">
        <v>78</v>
      </c>
      <c r="H50" s="63">
        <v>67</v>
      </c>
      <c r="I50" s="63">
        <v>71</v>
      </c>
      <c r="J50" s="54">
        <v>200</v>
      </c>
      <c r="K50" s="63">
        <v>70</v>
      </c>
      <c r="L50" s="54">
        <v>200</v>
      </c>
      <c r="M50" s="62">
        <v>45</v>
      </c>
      <c r="N50" s="56">
        <f>SUM(E50:M50)</f>
        <v>1001</v>
      </c>
      <c r="O50" s="56">
        <f>N50-LARGE(E50:M50,1)-LARGE(E50:M50,2)</f>
        <v>601</v>
      </c>
      <c r="P50" s="56">
        <f>COUNTIF(E50:M50,"&lt;200")</f>
        <v>6</v>
      </c>
      <c r="Q50" s="73" t="str">
        <f>IF(ISNUMBER(SEARCH("Игорь",C50))+ISNUMBER(SEARCH("Илья",C50))+ISNUMBER(SEARCH("Никита",C50))+ISNUMBER(SEARCH("Данила",C50)),"м",IF((RIGHT(C50,1)="а")+(RIGHT(C50,1)="я")+(RIGHT(C50,1)="ь"),"ж","м"))</f>
        <v>м</v>
      </c>
      <c r="R50" s="74">
        <f>SMALL(E50:M50,1)</f>
        <v>45</v>
      </c>
      <c r="S50" s="60">
        <f>SUMIF(E50:M50,"&lt;200",E50:M50)/P50</f>
        <v>66.83333333333333</v>
      </c>
      <c r="T50" s="60">
        <f>VLOOKUP(C50,'Расчет 9'!$A$1:$D$109,2,FALSE)</f>
        <v>230.78</v>
      </c>
    </row>
    <row r="51" spans="1:20" ht="12.75">
      <c r="A51" s="50">
        <f t="shared" si="0"/>
        <v>50</v>
      </c>
      <c r="B51" s="61"/>
      <c r="C51" s="50" t="s">
        <v>178</v>
      </c>
      <c r="D51" s="50"/>
      <c r="E51" s="54">
        <v>200</v>
      </c>
      <c r="F51" s="62">
        <v>56</v>
      </c>
      <c r="G51" s="62">
        <v>45</v>
      </c>
      <c r="H51" s="62">
        <v>39</v>
      </c>
      <c r="I51" s="53">
        <v>32</v>
      </c>
      <c r="J51" s="53">
        <v>31</v>
      </c>
      <c r="K51" s="54">
        <v>200</v>
      </c>
      <c r="L51" s="54">
        <v>200</v>
      </c>
      <c r="M51" s="54">
        <v>200</v>
      </c>
      <c r="N51" s="56">
        <f>SUM(E51:M51)</f>
        <v>1003</v>
      </c>
      <c r="O51" s="56">
        <f>N51-LARGE(E51:M51,1)-LARGE(E51:M51,2)</f>
        <v>603</v>
      </c>
      <c r="P51" s="56">
        <f>COUNTIF(E51:M51,"&lt;200")</f>
        <v>5</v>
      </c>
      <c r="Q51" s="73" t="str">
        <f>IF(ISNUMBER(SEARCH("Игорь",C51))+ISNUMBER(SEARCH("Илья",C51))+ISNUMBER(SEARCH("Никита",C51))+ISNUMBER(SEARCH("Данила",C51)),"м",IF((RIGHT(C51,1)="а")+(RIGHT(C51,1)="я")+(RIGHT(C51,1)="ь"),"ж","м"))</f>
        <v>м</v>
      </c>
      <c r="R51" s="74">
        <f>SMALL(E51:M51,1)</f>
        <v>31</v>
      </c>
      <c r="S51" s="60">
        <f>SUMIF(E51:M51,"&lt;200",E51:M51)/P51</f>
        <v>40.6</v>
      </c>
      <c r="T51" s="60">
        <f>VLOOKUP(C51,'Расчет 6'!$A$1:$D$112,2,FALSE)</f>
        <v>404.18</v>
      </c>
    </row>
    <row r="52" spans="1:20" ht="12.75">
      <c r="A52" s="50">
        <f t="shared" si="0"/>
        <v>51</v>
      </c>
      <c r="B52" s="61"/>
      <c r="C52" s="50" t="s">
        <v>241</v>
      </c>
      <c r="D52" s="50"/>
      <c r="E52" s="54">
        <v>200</v>
      </c>
      <c r="F52" s="63">
        <v>84</v>
      </c>
      <c r="G52" s="63">
        <v>80</v>
      </c>
      <c r="H52" s="63">
        <v>74</v>
      </c>
      <c r="I52" s="63">
        <v>60</v>
      </c>
      <c r="J52" s="62">
        <v>63</v>
      </c>
      <c r="K52" s="62">
        <v>57</v>
      </c>
      <c r="L52" s="54">
        <v>200</v>
      </c>
      <c r="M52" s="54">
        <v>200</v>
      </c>
      <c r="N52" s="56">
        <f>SUM(E52:M52)</f>
        <v>1018</v>
      </c>
      <c r="O52" s="56">
        <f>N52-LARGE(E52:M52,1)-LARGE(E52:M52,2)</f>
        <v>618</v>
      </c>
      <c r="P52" s="56">
        <f>COUNTIF(E52:M52,"&lt;200")</f>
        <v>6</v>
      </c>
      <c r="Q52" s="73" t="str">
        <f>IF(ISNUMBER(SEARCH("Игорь",C52))+ISNUMBER(SEARCH("Илья",C52))+ISNUMBER(SEARCH("Никита",C52))+ISNUMBER(SEARCH("Данила",C52)),"м",IF((RIGHT(C52,1)="а")+(RIGHT(C52,1)="я")+(RIGHT(C52,1)="ь"),"ж","м"))</f>
        <v>м</v>
      </c>
      <c r="R52" s="74">
        <f>SMALL(E52:M52,1)</f>
        <v>57</v>
      </c>
      <c r="S52" s="60">
        <f>SUMIF(E52:M52,"&lt;200",E52:M52)/P52</f>
        <v>69.66666666666667</v>
      </c>
      <c r="T52" s="60">
        <f>VLOOKUP(C52,'Расчет 7'!$A$1:$D$111,2,FALSE)</f>
        <v>228.13</v>
      </c>
    </row>
    <row r="53" spans="1:20" ht="12.75">
      <c r="A53" s="50">
        <f t="shared" si="0"/>
        <v>52</v>
      </c>
      <c r="B53" s="61"/>
      <c r="C53" s="50" t="s">
        <v>99</v>
      </c>
      <c r="D53" s="50"/>
      <c r="E53" s="54">
        <v>200</v>
      </c>
      <c r="F53" s="53">
        <v>12</v>
      </c>
      <c r="G53" s="54">
        <v>200</v>
      </c>
      <c r="H53" s="53">
        <v>6</v>
      </c>
      <c r="I53" s="53">
        <v>2</v>
      </c>
      <c r="J53" s="54">
        <v>200</v>
      </c>
      <c r="K53" s="54">
        <v>200</v>
      </c>
      <c r="L53" s="54">
        <v>200</v>
      </c>
      <c r="M53" s="53">
        <f>VLOOKUP(C53,'Расчет 9'!$A$1:$D$109,4,FALSE)</f>
        <v>2</v>
      </c>
      <c r="N53" s="56">
        <f>SUM(E53:M53)</f>
        <v>1022</v>
      </c>
      <c r="O53" s="56">
        <f>N53-LARGE(E53:M53,1)-LARGE(E53:M53,2)</f>
        <v>622</v>
      </c>
      <c r="P53" s="56">
        <f>COUNTIF(E53:M53,"&lt;200")</f>
        <v>4</v>
      </c>
      <c r="Q53" s="73" t="str">
        <f>IF(ISNUMBER(SEARCH("Игорь",C53))+ISNUMBER(SEARCH("Илья",C53))+ISNUMBER(SEARCH("Никита",C53))+ISNUMBER(SEARCH("Данила",C53)),"м",IF((RIGHT(C53,1)="а")+(RIGHT(C53,1)="я")+(RIGHT(C53,1)="ь"),"ж","м"))</f>
        <v>м</v>
      </c>
      <c r="R53" s="74">
        <f>SMALL(E53:M53,1)</f>
        <v>2</v>
      </c>
      <c r="S53" s="60">
        <f>SUMIF(E53:M53,"&lt;200",E53:M53)/P53</f>
        <v>5.5</v>
      </c>
      <c r="T53" s="60">
        <f>VLOOKUP(C53,'Расчет 9'!$A$1:$D$109,2,FALSE)</f>
        <v>746.97</v>
      </c>
    </row>
    <row r="54" spans="1:20" ht="12.75">
      <c r="A54" s="50">
        <f t="shared" si="0"/>
        <v>53</v>
      </c>
      <c r="B54" s="61"/>
      <c r="C54" s="50" t="s">
        <v>96</v>
      </c>
      <c r="D54" s="50" t="s">
        <v>63</v>
      </c>
      <c r="E54" s="62">
        <v>33</v>
      </c>
      <c r="F54" s="62">
        <v>45</v>
      </c>
      <c r="G54" s="62">
        <v>56</v>
      </c>
      <c r="H54" s="62">
        <v>44</v>
      </c>
      <c r="I54" s="62">
        <v>53</v>
      </c>
      <c r="J54" s="54">
        <v>200</v>
      </c>
      <c r="K54" s="54">
        <v>200</v>
      </c>
      <c r="L54" s="54">
        <v>200</v>
      </c>
      <c r="M54" s="54">
        <v>200</v>
      </c>
      <c r="N54" s="56">
        <f>SUM(E54:M54)</f>
        <v>1031</v>
      </c>
      <c r="O54" s="56">
        <f>N54-LARGE(E54:M54,1)-LARGE(E54:M54,2)</f>
        <v>631</v>
      </c>
      <c r="P54" s="56">
        <f>COUNTIF(E54:M54,"&lt;200")</f>
        <v>5</v>
      </c>
      <c r="Q54" s="73" t="str">
        <f>IF(ISNUMBER(SEARCH("Игорь",C54))+ISNUMBER(SEARCH("Илья",C54))+ISNUMBER(SEARCH("Никита",C54))+ISNUMBER(SEARCH("Данила",C54)),"м",IF((RIGHT(C54,1)="а")+(RIGHT(C54,1)="я")+(RIGHT(C54,1)="ь"),"ж","м"))</f>
        <v>м</v>
      </c>
      <c r="R54" s="74">
        <f>SMALL(E54:M54,1)</f>
        <v>33</v>
      </c>
      <c r="S54" s="60">
        <f>SUMIF(E54:M54,"&lt;200",E54:M54)/P54</f>
        <v>46.2</v>
      </c>
      <c r="T54" s="60">
        <f>VLOOKUP(C54,'V тур (расчет)'!$A$1:$D$91,2,FALSE)</f>
        <v>389.69</v>
      </c>
    </row>
    <row r="55" spans="1:20" ht="12.75">
      <c r="A55" s="50">
        <f t="shared" si="0"/>
        <v>54</v>
      </c>
      <c r="B55" s="61"/>
      <c r="C55" s="50" t="s">
        <v>360</v>
      </c>
      <c r="D55" s="50" t="s">
        <v>3</v>
      </c>
      <c r="E55" s="62">
        <v>37</v>
      </c>
      <c r="F55" s="62">
        <v>43</v>
      </c>
      <c r="G55" s="62">
        <v>50</v>
      </c>
      <c r="H55" s="62">
        <v>52</v>
      </c>
      <c r="I55" s="62">
        <v>52</v>
      </c>
      <c r="J55" s="54">
        <v>200</v>
      </c>
      <c r="K55" s="54">
        <v>200</v>
      </c>
      <c r="L55" s="54">
        <v>200</v>
      </c>
      <c r="M55" s="54">
        <v>200</v>
      </c>
      <c r="N55" s="56">
        <f>SUM(E55:M55)</f>
        <v>1034</v>
      </c>
      <c r="O55" s="56">
        <f>N55-LARGE(E55:M55,1)-LARGE(E55:M55,2)</f>
        <v>634</v>
      </c>
      <c r="P55" s="56">
        <f>COUNTIF(E55:M55,"&lt;200")</f>
        <v>5</v>
      </c>
      <c r="Q55" s="73" t="str">
        <f>IF(ISNUMBER(SEARCH("Игорь",C55))+ISNUMBER(SEARCH("Илья",C55))+ISNUMBER(SEARCH("Никита",C55))+ISNUMBER(SEARCH("Данила",C55)),"м",IF((RIGHT(C55,1)="а")+(RIGHT(C55,1)="я")+(RIGHT(C55,1)="ь"),"ж","м"))</f>
        <v>м</v>
      </c>
      <c r="R55" s="74">
        <f>SMALL(E55:M55,1)</f>
        <v>37</v>
      </c>
      <c r="S55" s="60">
        <f>SUMIF(E55:M55,"&lt;200",E55:M55)/P55</f>
        <v>46.8</v>
      </c>
      <c r="T55" s="60">
        <f>VLOOKUP(C55,'V тур (расчет)'!$A$1:$D$91,2,FALSE)</f>
        <v>267.52</v>
      </c>
    </row>
    <row r="56" spans="1:20" ht="12.75">
      <c r="A56" s="50">
        <f t="shared" si="0"/>
        <v>55</v>
      </c>
      <c r="B56" s="61"/>
      <c r="C56" s="50" t="s">
        <v>574</v>
      </c>
      <c r="D56" s="50"/>
      <c r="E56" s="54">
        <v>200</v>
      </c>
      <c r="F56" s="54">
        <v>200</v>
      </c>
      <c r="G56" s="54">
        <v>200</v>
      </c>
      <c r="H56" s="63">
        <v>63</v>
      </c>
      <c r="I56" s="62">
        <v>54</v>
      </c>
      <c r="J56" s="62">
        <v>58</v>
      </c>
      <c r="K56" s="62">
        <v>52</v>
      </c>
      <c r="L56" s="62">
        <v>26</v>
      </c>
      <c r="M56" s="54">
        <v>200</v>
      </c>
      <c r="N56" s="56">
        <f>SUM(E56:M56)</f>
        <v>1053</v>
      </c>
      <c r="O56" s="56">
        <f>N56-LARGE(E56:M56,1)-LARGE(E56:M56,2)</f>
        <v>653</v>
      </c>
      <c r="P56" s="56">
        <f>COUNTIF(E56:M56,"&lt;200")</f>
        <v>5</v>
      </c>
      <c r="Q56" s="73" t="str">
        <f>IF(ISNUMBER(SEARCH("Игорь",C56))+ISNUMBER(SEARCH("Илья",C56))+ISNUMBER(SEARCH("Никита",C56))+ISNUMBER(SEARCH("Данила",C56)),"м",IF((RIGHT(C56,1)="а")+(RIGHT(C56,1)="я")+(RIGHT(C56,1)="ь"),"ж","м"))</f>
        <v>м</v>
      </c>
      <c r="R56" s="74">
        <f>SMALL(E56:M56,1)</f>
        <v>26</v>
      </c>
      <c r="S56" s="60">
        <f>SUMIF(E56:M56,"&lt;200",E56:M56)/P56</f>
        <v>50.6</v>
      </c>
      <c r="T56" s="60">
        <f>VLOOKUP(C56,'Расчет 8'!$A$1:$D$109,2,FALSE)</f>
        <v>342.51</v>
      </c>
    </row>
    <row r="57" spans="1:20" ht="12.75">
      <c r="A57" s="50">
        <f t="shared" si="0"/>
        <v>56</v>
      </c>
      <c r="B57" s="61"/>
      <c r="C57" s="50" t="s">
        <v>29</v>
      </c>
      <c r="D57" s="50"/>
      <c r="E57" s="54">
        <v>200</v>
      </c>
      <c r="F57" s="54">
        <v>200</v>
      </c>
      <c r="G57" s="54">
        <v>200</v>
      </c>
      <c r="H57" s="53">
        <v>15</v>
      </c>
      <c r="I57" s="54">
        <v>200</v>
      </c>
      <c r="J57" s="54">
        <v>200</v>
      </c>
      <c r="K57" s="53">
        <v>13</v>
      </c>
      <c r="L57" s="53">
        <v>16</v>
      </c>
      <c r="M57" s="53">
        <f>VLOOKUP(C57,'Расчет 9'!$A$1:$D$109,4,FALSE)</f>
        <v>20</v>
      </c>
      <c r="N57" s="56">
        <f>SUM(E57:M57)</f>
        <v>1064</v>
      </c>
      <c r="O57" s="56">
        <f>N57-LARGE(E57:M57,1)-LARGE(E57:M57,2)</f>
        <v>664</v>
      </c>
      <c r="P57" s="56">
        <f>COUNTIF(E57:M57,"&lt;200")</f>
        <v>4</v>
      </c>
      <c r="Q57" s="73" t="str">
        <f>IF(ISNUMBER(SEARCH("Игорь",C57))+ISNUMBER(SEARCH("Илья",C57))+ISNUMBER(SEARCH("Никита",C57))+ISNUMBER(SEARCH("Данила",C57)),"м",IF((RIGHT(C57,1)="а")+(RIGHT(C57,1)="я")+(RIGHT(C57,1)="ь"),"ж","м"))</f>
        <v>м</v>
      </c>
      <c r="R57" s="74">
        <f>SMALL(E57:M57,1)</f>
        <v>13</v>
      </c>
      <c r="S57" s="60">
        <f>SUMIF(E57:M57,"&lt;200",E57:M57)/P57</f>
        <v>16</v>
      </c>
      <c r="T57" s="60">
        <f>VLOOKUP(C57,'Расчет 9'!$A$1:$D$109,2,FALSE)</f>
        <v>565.51</v>
      </c>
    </row>
    <row r="58" spans="1:20" ht="12.75">
      <c r="A58" s="50">
        <f t="shared" si="0"/>
        <v>57</v>
      </c>
      <c r="B58" s="61"/>
      <c r="C58" s="50" t="s">
        <v>243</v>
      </c>
      <c r="D58" s="50"/>
      <c r="E58" s="54">
        <v>200</v>
      </c>
      <c r="F58" s="54">
        <v>200</v>
      </c>
      <c r="G58" s="53">
        <v>29</v>
      </c>
      <c r="H58" s="53">
        <v>26</v>
      </c>
      <c r="I58" s="54">
        <v>200</v>
      </c>
      <c r="J58" s="53">
        <v>18</v>
      </c>
      <c r="K58" s="54">
        <v>200</v>
      </c>
      <c r="L58" s="53">
        <v>15</v>
      </c>
      <c r="M58" s="54">
        <v>200</v>
      </c>
      <c r="N58" s="56">
        <f>SUM(E58:M58)</f>
        <v>1088</v>
      </c>
      <c r="O58" s="56">
        <f>N58-LARGE(E58:M58,1)-LARGE(E58:M58,2)</f>
        <v>688</v>
      </c>
      <c r="P58" s="56">
        <f>COUNTIF(E58:M58,"&lt;200")</f>
        <v>4</v>
      </c>
      <c r="Q58" s="73" t="str">
        <f>IF(ISNUMBER(SEARCH("Игорь",C58))+ISNUMBER(SEARCH("Илья",C58))+ISNUMBER(SEARCH("Никита",C58))+ISNUMBER(SEARCH("Данила",C58)),"м",IF((RIGHT(C58,1)="а")+(RIGHT(C58,1)="я")+(RIGHT(C58,1)="ь"),"ж","м"))</f>
        <v>м</v>
      </c>
      <c r="R58" s="74">
        <f>SMALL(E58:M58,1)</f>
        <v>15</v>
      </c>
      <c r="S58" s="60">
        <f>SUMIF(E58:M58,"&lt;200",E58:M58)/P58</f>
        <v>22</v>
      </c>
      <c r="T58" s="60">
        <f>VLOOKUP(C58,'Расчет 8'!$A$1:$D$109,2,FALSE)</f>
        <v>562.43</v>
      </c>
    </row>
    <row r="59" spans="1:20" ht="12.75">
      <c r="A59" s="50">
        <f t="shared" si="0"/>
        <v>58</v>
      </c>
      <c r="B59" s="61"/>
      <c r="C59" s="50" t="s">
        <v>576</v>
      </c>
      <c r="D59" s="50"/>
      <c r="E59" s="54">
        <v>200</v>
      </c>
      <c r="F59" s="54">
        <v>200</v>
      </c>
      <c r="G59" s="54">
        <v>200</v>
      </c>
      <c r="H59" s="53">
        <v>23</v>
      </c>
      <c r="I59" s="53">
        <v>26</v>
      </c>
      <c r="J59" s="53">
        <v>21</v>
      </c>
      <c r="K59" s="54">
        <v>200</v>
      </c>
      <c r="L59" s="54">
        <v>200</v>
      </c>
      <c r="M59" s="53">
        <f>VLOOKUP(C59,'Расчет 9'!$A$1:$D$109,4,FALSE)</f>
        <v>27</v>
      </c>
      <c r="N59" s="56">
        <f>SUM(E59:M59)</f>
        <v>1097</v>
      </c>
      <c r="O59" s="56">
        <f>N59-LARGE(E59:M59,1)-LARGE(E59:M59,2)</f>
        <v>697</v>
      </c>
      <c r="P59" s="56">
        <f>COUNTIF(E59:M59,"&lt;200")</f>
        <v>4</v>
      </c>
      <c r="Q59" s="73" t="str">
        <f>IF(ISNUMBER(SEARCH("Игорь",C59))+ISNUMBER(SEARCH("Илья",C59))+ISNUMBER(SEARCH("Никита",C59))+ISNUMBER(SEARCH("Данила",C59)),"м",IF((RIGHT(C59,1)="а")+(RIGHT(C59,1)="я")+(RIGHT(C59,1)="ь"),"ж","м"))</f>
        <v>м</v>
      </c>
      <c r="R59" s="74">
        <f>SMALL(E59:M59,1)</f>
        <v>21</v>
      </c>
      <c r="S59" s="60">
        <f>SUMIF(E59:M59,"&lt;200",E59:M59)/P59</f>
        <v>24.25</v>
      </c>
      <c r="T59" s="60">
        <f>VLOOKUP(C59,'Расчет 9'!$A$1:$D$109,2,FALSE)</f>
        <v>405.53</v>
      </c>
    </row>
    <row r="60" spans="1:20" ht="12.75">
      <c r="A60" s="50">
        <f t="shared" si="0"/>
        <v>59</v>
      </c>
      <c r="B60" s="61"/>
      <c r="C60" s="50" t="s">
        <v>314</v>
      </c>
      <c r="D60" s="50" t="s">
        <v>140</v>
      </c>
      <c r="E60" s="62">
        <v>27</v>
      </c>
      <c r="F60" s="53">
        <v>27</v>
      </c>
      <c r="G60" s="54">
        <v>200</v>
      </c>
      <c r="H60" s="53">
        <v>30</v>
      </c>
      <c r="I60" s="54">
        <v>200</v>
      </c>
      <c r="J60" s="53">
        <v>24</v>
      </c>
      <c r="K60" s="54">
        <v>200</v>
      </c>
      <c r="L60" s="54">
        <v>200</v>
      </c>
      <c r="M60" s="54">
        <v>200</v>
      </c>
      <c r="N60" s="56">
        <f>SUM(E60:M60)</f>
        <v>1108</v>
      </c>
      <c r="O60" s="56">
        <f>N60-LARGE(E60:M60,1)-LARGE(E60:M60,2)</f>
        <v>708</v>
      </c>
      <c r="P60" s="56">
        <f>COUNTIF(E60:M60,"&lt;200")</f>
        <v>4</v>
      </c>
      <c r="Q60" s="73" t="str">
        <f>IF(ISNUMBER(SEARCH("Игорь",C60))+ISNUMBER(SEARCH("Илья",C60))+ISNUMBER(SEARCH("Никита",C60))+ISNUMBER(SEARCH("Данила",C60)),"м",IF((RIGHT(C60,1)="а")+(RIGHT(C60,1)="я")+(RIGHT(C60,1)="ь"),"ж","м"))</f>
        <v>м</v>
      </c>
      <c r="R60" s="74">
        <f>SMALL(E60:M60,1)</f>
        <v>24</v>
      </c>
      <c r="S60" s="60">
        <f>SUMIF(E60:M60,"&lt;200",E60:M60)/P60</f>
        <v>27</v>
      </c>
      <c r="T60" s="60">
        <f>VLOOKUP(C60,'Расчет 6'!$A$1:$D$112,2,FALSE)</f>
        <v>529.66</v>
      </c>
    </row>
    <row r="61" spans="1:20" ht="12.75">
      <c r="A61" s="50">
        <f t="shared" si="0"/>
        <v>60</v>
      </c>
      <c r="B61" s="61"/>
      <c r="C61" s="50" t="s">
        <v>207</v>
      </c>
      <c r="D61" s="50"/>
      <c r="E61" s="54">
        <v>200</v>
      </c>
      <c r="F61" s="54">
        <v>200</v>
      </c>
      <c r="G61" s="53">
        <v>23</v>
      </c>
      <c r="H61" s="54">
        <v>200</v>
      </c>
      <c r="I61" s="53">
        <v>30</v>
      </c>
      <c r="J61" s="53">
        <v>39</v>
      </c>
      <c r="K61" s="53">
        <v>27</v>
      </c>
      <c r="L61" s="54">
        <v>200</v>
      </c>
      <c r="M61" s="54">
        <v>200</v>
      </c>
      <c r="N61" s="56">
        <f>SUM(E61:M61)</f>
        <v>1119</v>
      </c>
      <c r="O61" s="56">
        <f>N61-LARGE(E61:M61,1)-LARGE(E61:M61,2)</f>
        <v>719</v>
      </c>
      <c r="P61" s="56">
        <f>COUNTIF(E61:M61,"&lt;200")</f>
        <v>4</v>
      </c>
      <c r="Q61" s="73" t="str">
        <f>IF(ISNUMBER(SEARCH("Игорь",C61))+ISNUMBER(SEARCH("Илья",C61))+ISNUMBER(SEARCH("Никита",C61))+ISNUMBER(SEARCH("Данила",C61)),"м",IF((RIGHT(C61,1)="а")+(RIGHT(C61,1)="я")+(RIGHT(C61,1)="ь"),"ж","м"))</f>
        <v>м</v>
      </c>
      <c r="R61" s="74">
        <f>SMALL(E61:M61,1)</f>
        <v>23</v>
      </c>
      <c r="S61" s="60">
        <f>SUMIF(E61:M61,"&lt;200",E61:M61)/P61</f>
        <v>29.75</v>
      </c>
      <c r="T61" s="60">
        <f>VLOOKUP(C61,'Расчет 7'!$A$1:$D$111,2,FALSE)</f>
        <v>477.01</v>
      </c>
    </row>
    <row r="62" spans="1:20" ht="12.75">
      <c r="A62" s="50">
        <f t="shared" si="0"/>
        <v>61</v>
      </c>
      <c r="B62" s="61"/>
      <c r="C62" s="50" t="s">
        <v>227</v>
      </c>
      <c r="D62" s="50" t="s">
        <v>80</v>
      </c>
      <c r="E62" s="65">
        <v>88</v>
      </c>
      <c r="F62" s="65">
        <v>116</v>
      </c>
      <c r="G62" s="65">
        <v>124</v>
      </c>
      <c r="H62" s="54">
        <v>200</v>
      </c>
      <c r="I62" s="65">
        <v>112</v>
      </c>
      <c r="J62" s="65">
        <v>103</v>
      </c>
      <c r="K62" s="65">
        <v>93</v>
      </c>
      <c r="L62" s="65">
        <v>86</v>
      </c>
      <c r="M62" s="54">
        <v>200</v>
      </c>
      <c r="N62" s="56">
        <f>SUM(E62:M62)</f>
        <v>1122</v>
      </c>
      <c r="O62" s="56">
        <f>N62-LARGE(E62:M62,1)-LARGE(E62:M62,2)</f>
        <v>722</v>
      </c>
      <c r="P62" s="56">
        <f>COUNTIF(E62:M62,"&lt;200")</f>
        <v>7</v>
      </c>
      <c r="Q62" s="73" t="str">
        <f>IF(ISNUMBER(SEARCH("Игорь",C62))+ISNUMBER(SEARCH("Илья",C62))+ISNUMBER(SEARCH("Никита",C62))+ISNUMBER(SEARCH("Данила",C62)),"м",IF((RIGHT(C62,1)="а")+(RIGHT(C62,1)="я")+(RIGHT(C62,1)="ь"),"ж","м"))</f>
        <v>м</v>
      </c>
      <c r="R62" s="74">
        <f>SMALL(E62:M62,1)</f>
        <v>86</v>
      </c>
      <c r="S62" s="60">
        <f>SUMIF(E62:M62,"&lt;200",E62:M62)/P62</f>
        <v>103.14285714285714</v>
      </c>
      <c r="T62" s="60">
        <f>VLOOKUP(C62,'Расчет 8'!$A$1:$D$109,2,FALSE)</f>
        <v>77.2</v>
      </c>
    </row>
    <row r="63" spans="1:20" ht="12.75">
      <c r="A63" s="50">
        <f t="shared" si="0"/>
        <v>62</v>
      </c>
      <c r="B63" s="61"/>
      <c r="C63" s="50" t="s">
        <v>214</v>
      </c>
      <c r="D63" s="50" t="s">
        <v>9</v>
      </c>
      <c r="E63" s="63">
        <v>47</v>
      </c>
      <c r="F63" s="62">
        <v>62</v>
      </c>
      <c r="G63" s="63">
        <v>87</v>
      </c>
      <c r="H63" s="63">
        <v>70</v>
      </c>
      <c r="I63" s="63">
        <v>70</v>
      </c>
      <c r="J63" s="54">
        <v>200</v>
      </c>
      <c r="K63" s="54">
        <v>200</v>
      </c>
      <c r="L63" s="54">
        <v>200</v>
      </c>
      <c r="M63" s="54">
        <v>200</v>
      </c>
      <c r="N63" s="56">
        <f>SUM(E63:M63)</f>
        <v>1136</v>
      </c>
      <c r="O63" s="56">
        <f>N63-LARGE(E63:M63,1)-LARGE(E63:M63,2)</f>
        <v>736</v>
      </c>
      <c r="P63" s="56">
        <f>COUNTIF(E63:M63,"&lt;200")</f>
        <v>5</v>
      </c>
      <c r="Q63" s="73" t="str">
        <f>IF(ISNUMBER(SEARCH("Игорь",C63))+ISNUMBER(SEARCH("Илья",C63))+ISNUMBER(SEARCH("Никита",C63))+ISNUMBER(SEARCH("Данила",C63)),"м",IF((RIGHT(C63,1)="а")+(RIGHT(C63,1)="я")+(RIGHT(C63,1)="ь"),"ж","м"))</f>
        <v>м</v>
      </c>
      <c r="R63" s="74">
        <f>SMALL(E63:M63,1)</f>
        <v>47</v>
      </c>
      <c r="S63" s="60">
        <f>SUMIF(E63:M63,"&lt;200",E63:M63)/P63</f>
        <v>67.2</v>
      </c>
      <c r="T63" s="60">
        <f>VLOOKUP(C63,'V тур (расчет)'!$A$1:$D$91,2,FALSE)</f>
        <v>225.32</v>
      </c>
    </row>
    <row r="64" spans="1:20" ht="12.75">
      <c r="A64" s="50">
        <f t="shared" si="0"/>
        <v>63</v>
      </c>
      <c r="B64" s="61"/>
      <c r="C64" s="50" t="s">
        <v>130</v>
      </c>
      <c r="D64" s="50" t="s">
        <v>131</v>
      </c>
      <c r="E64" s="63">
        <v>48</v>
      </c>
      <c r="F64" s="54">
        <v>200</v>
      </c>
      <c r="G64" s="63">
        <v>82</v>
      </c>
      <c r="H64" s="54">
        <v>200</v>
      </c>
      <c r="I64" s="63">
        <v>77</v>
      </c>
      <c r="J64" s="63">
        <v>75</v>
      </c>
      <c r="K64" s="63">
        <v>69</v>
      </c>
      <c r="L64" s="54">
        <v>200</v>
      </c>
      <c r="M64" s="54">
        <v>200</v>
      </c>
      <c r="N64" s="56">
        <f>SUM(E64:M64)</f>
        <v>1151</v>
      </c>
      <c r="O64" s="56">
        <f>N64-LARGE(E64:M64,1)-LARGE(E64:M64,2)</f>
        <v>751</v>
      </c>
      <c r="P64" s="56">
        <f>COUNTIF(E64:M64,"&lt;200")</f>
        <v>5</v>
      </c>
      <c r="Q64" s="73" t="str">
        <f>IF(ISNUMBER(SEARCH("Игорь",C64))+ISNUMBER(SEARCH("Илья",C64))+ISNUMBER(SEARCH("Никита",C64))+ISNUMBER(SEARCH("Данила",C64)),"м",IF((RIGHT(C64,1)="а")+(RIGHT(C64,1)="я")+(RIGHT(C64,1)="ь"),"ж","м"))</f>
        <v>м</v>
      </c>
      <c r="R64" s="74">
        <f>SMALL(E64:M64,1)</f>
        <v>48</v>
      </c>
      <c r="S64" s="60">
        <f>SUMIF(E64:M64,"&lt;200",E64:M64)/P64</f>
        <v>70.2</v>
      </c>
      <c r="T64" s="60">
        <f>VLOOKUP(C64,'Расчет 7'!$A$1:$D$111,2,FALSE)</f>
        <v>208.97</v>
      </c>
    </row>
    <row r="65" spans="1:20" ht="12.75">
      <c r="A65" s="50">
        <f t="shared" si="0"/>
        <v>64</v>
      </c>
      <c r="B65" s="61"/>
      <c r="C65" s="50" t="s">
        <v>510</v>
      </c>
      <c r="D65" s="50" t="s">
        <v>17</v>
      </c>
      <c r="E65" s="63">
        <v>74</v>
      </c>
      <c r="F65" s="54">
        <v>200</v>
      </c>
      <c r="G65" s="65">
        <v>111</v>
      </c>
      <c r="H65" s="65">
        <v>96</v>
      </c>
      <c r="I65" s="65">
        <v>90</v>
      </c>
      <c r="J65" s="63">
        <v>86</v>
      </c>
      <c r="K65" s="65">
        <v>102</v>
      </c>
      <c r="L65" s="54">
        <v>200</v>
      </c>
      <c r="M65" s="54">
        <v>200</v>
      </c>
      <c r="N65" s="56">
        <f>SUM(E65:M65)</f>
        <v>1159</v>
      </c>
      <c r="O65" s="56">
        <f>N65-LARGE(E65:M65,1)-LARGE(E65:M65,2)</f>
        <v>759</v>
      </c>
      <c r="P65" s="56">
        <f>COUNTIF(E65:M65,"&lt;200")</f>
        <v>6</v>
      </c>
      <c r="Q65" s="73" t="str">
        <f>IF(ISNUMBER(SEARCH("Игорь",C65))+ISNUMBER(SEARCH("Илья",C65))+ISNUMBER(SEARCH("Никита",C65))+ISNUMBER(SEARCH("Данила",C65)),"м",IF((RIGHT(C65,1)="а")+(RIGHT(C65,1)="я")+(RIGHT(C65,1)="ь"),"ж","м"))</f>
        <v>м</v>
      </c>
      <c r="R65" s="74">
        <f>SMALL(E65:M65,1)</f>
        <v>74</v>
      </c>
      <c r="S65" s="60">
        <f>SUMIF(E65:M65,"&lt;200",E65:M65)/P65</f>
        <v>93.16666666666667</v>
      </c>
      <c r="T65" s="60">
        <f>VLOOKUP(C65,'Расчет 7'!$A$1:$D$111,2,FALSE)</f>
        <v>121.26</v>
      </c>
    </row>
    <row r="66" spans="1:20" ht="12.75">
      <c r="A66" s="50">
        <f t="shared" si="0"/>
        <v>65</v>
      </c>
      <c r="B66" s="61"/>
      <c r="C66" s="50" t="s">
        <v>292</v>
      </c>
      <c r="D66" s="50" t="s">
        <v>80</v>
      </c>
      <c r="E66" s="62">
        <v>30</v>
      </c>
      <c r="F66" s="62">
        <v>44</v>
      </c>
      <c r="G66" s="54">
        <v>200</v>
      </c>
      <c r="H66" s="54">
        <v>200</v>
      </c>
      <c r="I66" s="62">
        <v>38</v>
      </c>
      <c r="J66" s="62">
        <v>56</v>
      </c>
      <c r="K66" s="54">
        <v>200</v>
      </c>
      <c r="L66" s="54">
        <v>200</v>
      </c>
      <c r="M66" s="54">
        <v>200</v>
      </c>
      <c r="N66" s="56">
        <f>SUM(E66:M66)</f>
        <v>1168</v>
      </c>
      <c r="O66" s="56">
        <f>N66-LARGE(E66:M66,1)-LARGE(E66:M66,2)</f>
        <v>768</v>
      </c>
      <c r="P66" s="56">
        <f>COUNTIF(E66:M66,"&lt;200")</f>
        <v>4</v>
      </c>
      <c r="Q66" s="73" t="str">
        <f>IF(ISNUMBER(SEARCH("Игорь",C66))+ISNUMBER(SEARCH("Илья",C66))+ISNUMBER(SEARCH("Никита",C66))+ISNUMBER(SEARCH("Данила",C66)),"м",IF((RIGHT(C66,1)="а")+(RIGHT(C66,1)="я")+(RIGHT(C66,1)="ь"),"ж","м"))</f>
        <v>м</v>
      </c>
      <c r="R66" s="74">
        <f>SMALL(E66:M66,1)</f>
        <v>30</v>
      </c>
      <c r="S66" s="60">
        <f>SUMIF(E66:M66,"&lt;200",E66:M66)/P66</f>
        <v>42</v>
      </c>
      <c r="T66" s="60">
        <f>VLOOKUP(C66,'Расчет 6'!$A$1:$D$112,2,FALSE)</f>
        <v>386.44</v>
      </c>
    </row>
    <row r="67" spans="1:20" ht="12.75">
      <c r="A67" s="50">
        <f aca="true" t="shared" si="1" ref="A67:A130">A66+1</f>
        <v>66</v>
      </c>
      <c r="B67" s="61"/>
      <c r="C67" s="50" t="s">
        <v>295</v>
      </c>
      <c r="D67" s="50" t="s">
        <v>138</v>
      </c>
      <c r="E67" s="62">
        <v>34</v>
      </c>
      <c r="F67" s="62">
        <v>49</v>
      </c>
      <c r="G67" s="62">
        <v>40</v>
      </c>
      <c r="H67" s="62">
        <v>48</v>
      </c>
      <c r="I67" s="54">
        <v>200</v>
      </c>
      <c r="J67" s="54">
        <v>200</v>
      </c>
      <c r="K67" s="54">
        <v>200</v>
      </c>
      <c r="L67" s="54">
        <v>200</v>
      </c>
      <c r="M67" s="54">
        <v>200</v>
      </c>
      <c r="N67" s="56">
        <f>SUM(E67:M67)</f>
        <v>1171</v>
      </c>
      <c r="O67" s="56">
        <f>N67-LARGE(E67:M67,1)-LARGE(E67:M67,2)</f>
        <v>771</v>
      </c>
      <c r="P67" s="56">
        <f>COUNTIF(E67:M67,"&lt;200")</f>
        <v>4</v>
      </c>
      <c r="Q67" s="73" t="str">
        <f>IF(ISNUMBER(SEARCH("Игорь",C67))+ISNUMBER(SEARCH("Илья",C67))+ISNUMBER(SEARCH("Никита",C67))+ISNUMBER(SEARCH("Данила",C67)),"м",IF((RIGHT(C67,1)="а")+(RIGHT(C67,1)="я")+(RIGHT(C67,1)="ь"),"ж","м"))</f>
        <v>м</v>
      </c>
      <c r="R67" s="74">
        <f>SMALL(E67:M67,1)</f>
        <v>34</v>
      </c>
      <c r="S67" s="60">
        <f>SUMIF(E67:M67,"&lt;200",E67:M67)/P67</f>
        <v>42.75</v>
      </c>
      <c r="T67" s="60">
        <f>VLOOKUP(C67,'Расчет 4'!$A$1:$D$92,3,FALSE)</f>
        <v>343.65</v>
      </c>
    </row>
    <row r="68" spans="1:20" ht="12.75">
      <c r="A68" s="50">
        <f t="shared" si="1"/>
        <v>67</v>
      </c>
      <c r="B68" s="61"/>
      <c r="C68" s="50" t="s">
        <v>486</v>
      </c>
      <c r="D68" s="50"/>
      <c r="E68" s="54">
        <v>200</v>
      </c>
      <c r="F68" s="54">
        <v>200</v>
      </c>
      <c r="G68" s="63">
        <v>69</v>
      </c>
      <c r="H68" s="54">
        <v>200</v>
      </c>
      <c r="I68" s="62">
        <v>39</v>
      </c>
      <c r="J68" s="53">
        <v>34</v>
      </c>
      <c r="K68" s="53">
        <v>33</v>
      </c>
      <c r="L68" s="54">
        <v>200</v>
      </c>
      <c r="M68" s="54">
        <v>200</v>
      </c>
      <c r="N68" s="56">
        <f>SUM(E68:M68)</f>
        <v>1175</v>
      </c>
      <c r="O68" s="56">
        <f>N68-LARGE(E68:M68,1)-LARGE(E68:M68,2)</f>
        <v>775</v>
      </c>
      <c r="P68" s="56">
        <f>COUNTIF(E68:M68,"&lt;200")</f>
        <v>4</v>
      </c>
      <c r="Q68" s="73" t="str">
        <f>IF(ISNUMBER(SEARCH("Игорь",C68))+ISNUMBER(SEARCH("Илья",C68))+ISNUMBER(SEARCH("Никита",C68))+ISNUMBER(SEARCH("Данила",C68)),"м",IF((RIGHT(C68,1)="а")+(RIGHT(C68,1)="я")+(RIGHT(C68,1)="ь"),"ж","м"))</f>
        <v>м</v>
      </c>
      <c r="R68" s="74">
        <f>SMALL(E68:M68,1)</f>
        <v>33</v>
      </c>
      <c r="S68" s="60">
        <f>SUMIF(E68:M68,"&lt;200",E68:M68)/P68</f>
        <v>43.75</v>
      </c>
      <c r="T68" s="60">
        <f>VLOOKUP(C68,'Расчет 7'!$A$1:$D$111,2,FALSE)</f>
        <v>448.79</v>
      </c>
    </row>
    <row r="69" spans="1:20" ht="12.75">
      <c r="A69" s="50">
        <f t="shared" si="1"/>
        <v>68</v>
      </c>
      <c r="B69" s="61"/>
      <c r="C69" s="50" t="s">
        <v>476</v>
      </c>
      <c r="D69" s="50"/>
      <c r="E69" s="54">
        <v>200</v>
      </c>
      <c r="F69" s="63">
        <v>99</v>
      </c>
      <c r="G69" s="54">
        <v>200</v>
      </c>
      <c r="H69" s="63">
        <v>90</v>
      </c>
      <c r="I69" s="63">
        <v>66</v>
      </c>
      <c r="J69" s="54">
        <v>200</v>
      </c>
      <c r="K69" s="63">
        <v>76</v>
      </c>
      <c r="L69" s="54">
        <v>200</v>
      </c>
      <c r="M69" s="63">
        <v>50</v>
      </c>
      <c r="N69" s="56">
        <f>SUM(E69:M69)</f>
        <v>1181</v>
      </c>
      <c r="O69" s="56">
        <f>N69-LARGE(E69:M69,1)-LARGE(E69:M69,2)</f>
        <v>781</v>
      </c>
      <c r="P69" s="56">
        <f>COUNTIF(E69:M69,"&lt;200")</f>
        <v>5</v>
      </c>
      <c r="Q69" s="73" t="str">
        <f>IF(ISNUMBER(SEARCH("Игорь",C69))+ISNUMBER(SEARCH("Илья",C69))+ISNUMBER(SEARCH("Никита",C69))+ISNUMBER(SEARCH("Данила",C69)),"м",IF((RIGHT(C69,1)="а")+(RIGHT(C69,1)="я")+(RIGHT(C69,1)="ь"),"ж","м"))</f>
        <v>м</v>
      </c>
      <c r="R69" s="74">
        <f>SMALL(E69:M69,1)</f>
        <v>50</v>
      </c>
      <c r="S69" s="60">
        <f>SUMIF(E69:M69,"&lt;200",E69:M69)/P69</f>
        <v>76.2</v>
      </c>
      <c r="T69" s="60">
        <f>VLOOKUP(C69,'Расчет 9'!$A$1:$D$109,2,FALSE)</f>
        <v>210.63</v>
      </c>
    </row>
    <row r="70" spans="1:20" ht="12.75">
      <c r="A70" s="50">
        <f t="shared" si="1"/>
        <v>69</v>
      </c>
      <c r="B70" s="61"/>
      <c r="C70" s="50" t="s">
        <v>304</v>
      </c>
      <c r="D70" s="50"/>
      <c r="E70" s="54">
        <v>200</v>
      </c>
      <c r="F70" s="62">
        <v>47</v>
      </c>
      <c r="G70" s="62">
        <v>42</v>
      </c>
      <c r="H70" s="62">
        <v>45</v>
      </c>
      <c r="I70" s="54">
        <v>200</v>
      </c>
      <c r="J70" s="62">
        <v>52</v>
      </c>
      <c r="K70" s="54">
        <v>200</v>
      </c>
      <c r="L70" s="54">
        <v>200</v>
      </c>
      <c r="M70" s="54">
        <v>200</v>
      </c>
      <c r="N70" s="56">
        <f>SUM(E70:M70)</f>
        <v>1186</v>
      </c>
      <c r="O70" s="56">
        <f>N70-LARGE(E70:M70,1)-LARGE(E70:M70,2)</f>
        <v>786</v>
      </c>
      <c r="P70" s="56">
        <f>COUNTIF(E70:M70,"&lt;200")</f>
        <v>4</v>
      </c>
      <c r="Q70" s="73" t="str">
        <f>IF(ISNUMBER(SEARCH("Игорь",C70))+ISNUMBER(SEARCH("Илья",C70))+ISNUMBER(SEARCH("Никита",C70))+ISNUMBER(SEARCH("Данила",C70)),"м",IF((RIGHT(C70,1)="а")+(RIGHT(C70,1)="я")+(RIGHT(C70,1)="ь"),"ж","м"))</f>
        <v>м</v>
      </c>
      <c r="R70" s="74">
        <f>SMALL(E70:M70,1)</f>
        <v>42</v>
      </c>
      <c r="S70" s="60">
        <f>SUMIF(E70:M70,"&lt;200",E70:M70)/P70</f>
        <v>46.5</v>
      </c>
      <c r="T70" s="60">
        <f>VLOOKUP(C70,'Расчет 6'!$A$1:$D$112,2,FALSE)</f>
        <v>430.15</v>
      </c>
    </row>
    <row r="71" spans="1:20" ht="12.75">
      <c r="A71" s="50">
        <f t="shared" si="1"/>
        <v>70</v>
      </c>
      <c r="B71" s="61"/>
      <c r="C71" s="50" t="s">
        <v>123</v>
      </c>
      <c r="D71" s="50" t="s">
        <v>118</v>
      </c>
      <c r="E71" s="54">
        <v>200</v>
      </c>
      <c r="F71" s="54">
        <v>200</v>
      </c>
      <c r="G71" s="62">
        <v>49</v>
      </c>
      <c r="H71" s="62">
        <v>49</v>
      </c>
      <c r="I71" s="62">
        <v>46</v>
      </c>
      <c r="J71" s="62">
        <v>48</v>
      </c>
      <c r="K71" s="54">
        <v>200</v>
      </c>
      <c r="L71" s="54">
        <v>200</v>
      </c>
      <c r="M71" s="54">
        <v>200</v>
      </c>
      <c r="N71" s="56">
        <f>SUM(E71:M71)</f>
        <v>1192</v>
      </c>
      <c r="O71" s="56">
        <f>N71-LARGE(E71:M71,1)-LARGE(E71:M71,2)</f>
        <v>792</v>
      </c>
      <c r="P71" s="56">
        <f>COUNTIF(E71:M71,"&lt;200")</f>
        <v>4</v>
      </c>
      <c r="Q71" s="73" t="str">
        <f>IF(ISNUMBER(SEARCH("Игорь",C71))+ISNUMBER(SEARCH("Илья",C71))+ISNUMBER(SEARCH("Никита",C71))+ISNUMBER(SEARCH("Данила",C71)),"м",IF((RIGHT(C71,1)="а")+(RIGHT(C71,1)="я")+(RIGHT(C71,1)="ь"),"ж","м"))</f>
        <v>м</v>
      </c>
      <c r="R71" s="74">
        <f>SMALL(E71:M71,1)</f>
        <v>46</v>
      </c>
      <c r="S71" s="60">
        <f>SUMIF(E71:M71,"&lt;200",E71:M71)/P71</f>
        <v>48</v>
      </c>
      <c r="T71" s="60">
        <f>VLOOKUP(C71,'Расчет 6'!$A$1:$D$112,2,FALSE)</f>
        <v>423.53</v>
      </c>
    </row>
    <row r="72" spans="1:20" ht="12.75">
      <c r="A72" s="50">
        <f t="shared" si="1"/>
        <v>71</v>
      </c>
      <c r="B72" s="61"/>
      <c r="C72" s="50" t="s">
        <v>578</v>
      </c>
      <c r="D72" s="50" t="s">
        <v>71</v>
      </c>
      <c r="E72" s="54">
        <v>200</v>
      </c>
      <c r="F72" s="54">
        <v>200</v>
      </c>
      <c r="G72" s="54">
        <v>200</v>
      </c>
      <c r="H72" s="65">
        <v>92</v>
      </c>
      <c r="I72" s="63">
        <v>88</v>
      </c>
      <c r="J72" s="65">
        <v>94</v>
      </c>
      <c r="K72" s="54">
        <v>200</v>
      </c>
      <c r="L72" s="65">
        <v>69</v>
      </c>
      <c r="M72" s="65">
        <v>67</v>
      </c>
      <c r="N72" s="56">
        <f>SUM(E72:M72)</f>
        <v>1210</v>
      </c>
      <c r="O72" s="56">
        <f>N72-LARGE(E72:M72,1)-LARGE(E72:M72,2)</f>
        <v>810</v>
      </c>
      <c r="P72" s="56">
        <f>COUNTIF(E72:M72,"&lt;200")</f>
        <v>5</v>
      </c>
      <c r="Q72" s="73" t="str">
        <f>IF(ISNUMBER(SEARCH("Игорь",C72))+ISNUMBER(SEARCH("Илья",C72))+ISNUMBER(SEARCH("Никита",C72))+ISNUMBER(SEARCH("Данила",C72)),"м",IF((RIGHT(C72,1)="а")+(RIGHT(C72,1)="я")+(RIGHT(C72,1)="ь"),"ж","м"))</f>
        <v>м</v>
      </c>
      <c r="R72" s="74">
        <f>SMALL(E72:M72,1)</f>
        <v>67</v>
      </c>
      <c r="S72" s="60">
        <f>SUMIF(E72:M72,"&lt;200",E72:M72)/P72</f>
        <v>82</v>
      </c>
      <c r="T72" s="60">
        <f>VLOOKUP(C72,'Расчет 8'!$A$1:$D$109,2,FALSE)</f>
        <v>137.82</v>
      </c>
    </row>
    <row r="73" spans="1:20" ht="12.75">
      <c r="A73" s="50">
        <f t="shared" si="1"/>
        <v>72</v>
      </c>
      <c r="B73" s="61"/>
      <c r="C73" s="50" t="s">
        <v>72</v>
      </c>
      <c r="D73" s="50"/>
      <c r="E73" s="54">
        <v>200</v>
      </c>
      <c r="F73" s="53">
        <v>9</v>
      </c>
      <c r="G73" s="54">
        <v>200</v>
      </c>
      <c r="H73" s="54">
        <v>200</v>
      </c>
      <c r="I73" s="54">
        <v>200</v>
      </c>
      <c r="J73" s="54">
        <v>200</v>
      </c>
      <c r="K73" s="53">
        <v>5</v>
      </c>
      <c r="L73" s="54">
        <v>200</v>
      </c>
      <c r="M73" s="53">
        <f>VLOOKUP(C73,'Расчет 9'!$A$1:$D$109,4,FALSE)</f>
        <v>10</v>
      </c>
      <c r="N73" s="56">
        <f>SUM(E73:M73)</f>
        <v>1224</v>
      </c>
      <c r="O73" s="56">
        <f>N73-LARGE(E73:M73,1)-LARGE(E73:M73,2)</f>
        <v>824</v>
      </c>
      <c r="P73" s="56">
        <f>COUNTIF(E73:M73,"&lt;200")</f>
        <v>3</v>
      </c>
      <c r="Q73" s="73" t="str">
        <f>IF(ISNUMBER(SEARCH("Игорь",C73))+ISNUMBER(SEARCH("Илья",C73))+ISNUMBER(SEARCH("Никита",C73))+ISNUMBER(SEARCH("Данила",C73)),"м",IF((RIGHT(C73,1)="а")+(RIGHT(C73,1)="я")+(RIGHT(C73,1)="ь"),"ж","м"))</f>
        <v>м</v>
      </c>
      <c r="R73" s="74">
        <f>SMALL(E73:M73,1)</f>
        <v>5</v>
      </c>
      <c r="S73" s="60">
        <f>SUMIF(E73:M73,"&lt;200",E73:M73)/P73</f>
        <v>8</v>
      </c>
      <c r="T73" s="60">
        <f>VLOOKUP(C73,'Расчет 9'!$A$1:$D$109,2,FALSE)</f>
        <v>700</v>
      </c>
    </row>
    <row r="74" spans="1:20" ht="12.75">
      <c r="A74" s="50">
        <f t="shared" si="1"/>
        <v>73</v>
      </c>
      <c r="B74" s="61"/>
      <c r="C74" s="50" t="s">
        <v>519</v>
      </c>
      <c r="D74" s="50" t="s">
        <v>24</v>
      </c>
      <c r="E74" s="54">
        <v>200</v>
      </c>
      <c r="F74" s="54">
        <v>200</v>
      </c>
      <c r="G74" s="65">
        <v>130</v>
      </c>
      <c r="H74" s="65">
        <v>110</v>
      </c>
      <c r="I74" s="65">
        <v>102</v>
      </c>
      <c r="J74" s="65">
        <v>99</v>
      </c>
      <c r="K74" s="65">
        <v>106</v>
      </c>
      <c r="L74" s="65">
        <v>78</v>
      </c>
      <c r="M74" s="54">
        <v>200</v>
      </c>
      <c r="N74" s="56">
        <f>SUM(E74:M74)</f>
        <v>1225</v>
      </c>
      <c r="O74" s="56">
        <f>N74-LARGE(E74:M74,1)-LARGE(E74:M74,2)</f>
        <v>825</v>
      </c>
      <c r="P74" s="56">
        <f>COUNTIF(E74:M74,"&lt;200")</f>
        <v>6</v>
      </c>
      <c r="Q74" s="73" t="str">
        <f>IF(ISNUMBER(SEARCH("Игорь",C74))+ISNUMBER(SEARCH("Илья",C74))+ISNUMBER(SEARCH("Никита",C74))+ISNUMBER(SEARCH("Данила",C74)),"м",IF((RIGHT(C74,1)="а")+(RIGHT(C74,1)="я")+(RIGHT(C74,1)="ь"),"ж","м"))</f>
        <v>м</v>
      </c>
      <c r="R74" s="74">
        <f>SMALL(E74:M74,1)</f>
        <v>78</v>
      </c>
      <c r="S74" s="60">
        <f>SUMIF(E74:M74,"&lt;200",E74:M74)/P74</f>
        <v>104.16666666666667</v>
      </c>
      <c r="T74" s="60">
        <f>VLOOKUP(C74,'Расчет 8'!$A$1:$D$109,2,FALSE)</f>
        <v>101.58</v>
      </c>
    </row>
    <row r="75" spans="1:20" ht="12.75">
      <c r="A75" s="50">
        <f t="shared" si="1"/>
        <v>74</v>
      </c>
      <c r="B75" s="61"/>
      <c r="C75" s="50" t="s">
        <v>580</v>
      </c>
      <c r="D75" s="50"/>
      <c r="E75" s="54">
        <v>200</v>
      </c>
      <c r="F75" s="54">
        <v>200</v>
      </c>
      <c r="G75" s="54">
        <v>200</v>
      </c>
      <c r="H75" s="63">
        <v>64</v>
      </c>
      <c r="I75" s="54">
        <v>200</v>
      </c>
      <c r="J75" s="62">
        <v>61</v>
      </c>
      <c r="K75" s="63">
        <v>63</v>
      </c>
      <c r="L75" s="63">
        <v>51</v>
      </c>
      <c r="M75" s="54">
        <v>200</v>
      </c>
      <c r="N75" s="56">
        <f>SUM(E75:M75)</f>
        <v>1239</v>
      </c>
      <c r="O75" s="56">
        <f>N75-LARGE(E75:M75,1)-LARGE(E75:M75,2)</f>
        <v>839</v>
      </c>
      <c r="P75" s="56">
        <f>COUNTIF(E75:M75,"&lt;200")</f>
        <v>4</v>
      </c>
      <c r="Q75" s="73" t="str">
        <f>IF(ISNUMBER(SEARCH("Игорь",C75))+ISNUMBER(SEARCH("Илья",C75))+ISNUMBER(SEARCH("Никита",C75))+ISNUMBER(SEARCH("Данила",C75)),"м",IF((RIGHT(C75,1)="а")+(RIGHT(C75,1)="я")+(RIGHT(C75,1)="ь"),"ж","м"))</f>
        <v>м</v>
      </c>
      <c r="R75" s="74">
        <f>SMALL(E75:M75,1)</f>
        <v>51</v>
      </c>
      <c r="S75" s="60">
        <f>SUMIF(E75:M75,"&lt;200",E75:M75)/P75</f>
        <v>59.75</v>
      </c>
      <c r="T75" s="60">
        <f>VLOOKUP(C75,'Расчет 8'!$A$1:$D$109,2,FALSE)</f>
        <v>257.09</v>
      </c>
    </row>
    <row r="76" spans="1:20" ht="12.75">
      <c r="A76" s="50">
        <f t="shared" si="1"/>
        <v>75</v>
      </c>
      <c r="B76" s="61"/>
      <c r="C76" s="50" t="s">
        <v>518</v>
      </c>
      <c r="D76" s="50" t="s">
        <v>80</v>
      </c>
      <c r="E76" s="65">
        <v>90</v>
      </c>
      <c r="F76" s="65">
        <v>119</v>
      </c>
      <c r="G76" s="65">
        <v>127</v>
      </c>
      <c r="H76" s="54">
        <v>200</v>
      </c>
      <c r="I76" s="65">
        <v>111</v>
      </c>
      <c r="J76" s="65">
        <v>107</v>
      </c>
      <c r="K76" s="54">
        <v>200</v>
      </c>
      <c r="L76" s="65">
        <v>87</v>
      </c>
      <c r="M76" s="54">
        <v>200</v>
      </c>
      <c r="N76" s="56">
        <f>SUM(E76:M76)</f>
        <v>1241</v>
      </c>
      <c r="O76" s="56">
        <f>N76-LARGE(E76:M76,1)-LARGE(E76:M76,2)</f>
        <v>841</v>
      </c>
      <c r="P76" s="56">
        <f>COUNTIF(E76:M76,"&lt;200")</f>
        <v>6</v>
      </c>
      <c r="Q76" s="73" t="str">
        <f>IF(ISNUMBER(SEARCH("Игорь",C76))+ISNUMBER(SEARCH("Илья",C76))+ISNUMBER(SEARCH("Никита",C76))+ISNUMBER(SEARCH("Данила",C76)),"м",IF((RIGHT(C76,1)="а")+(RIGHT(C76,1)="я")+(RIGHT(C76,1)="ь"),"ж","м"))</f>
        <v>м</v>
      </c>
      <c r="R76" s="74">
        <f>SMALL(E76:M76,1)</f>
        <v>87</v>
      </c>
      <c r="S76" s="60">
        <f>SUMIF(E76:M76,"&lt;200",E76:M76)/P76</f>
        <v>106.83333333333333</v>
      </c>
      <c r="T76" s="60">
        <f>VLOOKUP(C76,'Расчет 8'!$A$1:$D$109,2,FALSE)</f>
        <v>84.22</v>
      </c>
    </row>
    <row r="77" spans="1:20" ht="12.75">
      <c r="A77" s="50">
        <f t="shared" si="1"/>
        <v>76</v>
      </c>
      <c r="B77" s="61"/>
      <c r="C77" s="50" t="s">
        <v>129</v>
      </c>
      <c r="D77" s="50"/>
      <c r="E77" s="54">
        <v>200</v>
      </c>
      <c r="F77" s="54">
        <v>200</v>
      </c>
      <c r="G77" s="62">
        <v>62</v>
      </c>
      <c r="H77" s="62">
        <v>56</v>
      </c>
      <c r="I77" s="62">
        <v>58</v>
      </c>
      <c r="J77" s="54">
        <v>200</v>
      </c>
      <c r="K77" s="63">
        <v>67</v>
      </c>
      <c r="L77" s="54">
        <v>200</v>
      </c>
      <c r="M77" s="54">
        <v>200</v>
      </c>
      <c r="N77" s="56">
        <f>SUM(E77:M77)</f>
        <v>1243</v>
      </c>
      <c r="O77" s="56">
        <f>N77-LARGE(E77:M77,1)-LARGE(E77:M77,2)</f>
        <v>843</v>
      </c>
      <c r="P77" s="56">
        <f>COUNTIF(E77:M77,"&lt;200")</f>
        <v>4</v>
      </c>
      <c r="Q77" s="73" t="str">
        <f>IF(ISNUMBER(SEARCH("Игорь",C77))+ISNUMBER(SEARCH("Илья",C77))+ISNUMBER(SEARCH("Никита",C77))+ISNUMBER(SEARCH("Данила",C77)),"м",IF((RIGHT(C77,1)="а")+(RIGHT(C77,1)="я")+(RIGHT(C77,1)="ь"),"ж","м"))</f>
        <v>м</v>
      </c>
      <c r="R77" s="74">
        <f>SMALL(E77:M77,1)</f>
        <v>56</v>
      </c>
      <c r="S77" s="60">
        <f>SUMIF(E77:M77,"&lt;200",E77:M77)/P77</f>
        <v>60.75</v>
      </c>
      <c r="T77" s="60">
        <f>VLOOKUP(C77,'Расчет 7'!$A$1:$D$111,2,FALSE)</f>
        <v>258.64</v>
      </c>
    </row>
    <row r="78" spans="1:20" ht="12.75">
      <c r="A78" s="50">
        <f t="shared" si="1"/>
        <v>77</v>
      </c>
      <c r="B78" s="61"/>
      <c r="C78" s="50" t="s">
        <v>581</v>
      </c>
      <c r="D78" s="50"/>
      <c r="E78" s="54">
        <v>200</v>
      </c>
      <c r="F78" s="54">
        <v>200</v>
      </c>
      <c r="G78" s="54">
        <v>200</v>
      </c>
      <c r="H78" s="53">
        <v>14</v>
      </c>
      <c r="I78" s="54">
        <v>200</v>
      </c>
      <c r="J78" s="53">
        <v>12</v>
      </c>
      <c r="K78" s="53">
        <v>22</v>
      </c>
      <c r="L78" s="54">
        <v>200</v>
      </c>
      <c r="M78" s="54">
        <v>200</v>
      </c>
      <c r="N78" s="56">
        <f>SUM(E78:M78)</f>
        <v>1248</v>
      </c>
      <c r="O78" s="56">
        <f>N78-LARGE(E78:M78,1)-LARGE(E78:M78,2)</f>
        <v>848</v>
      </c>
      <c r="P78" s="56">
        <f>COUNTIF(E78:M78,"&lt;200")</f>
        <v>3</v>
      </c>
      <c r="Q78" s="73" t="str">
        <f>IF(ISNUMBER(SEARCH("Игорь",C78))+ISNUMBER(SEARCH("Илья",C78))+ISNUMBER(SEARCH("Никита",C78))+ISNUMBER(SEARCH("Данила",C78)),"м",IF((RIGHT(C78,1)="а")+(RIGHT(C78,1)="я")+(RIGHT(C78,1)="ь"),"ж","м"))</f>
        <v>м</v>
      </c>
      <c r="R78" s="74">
        <f>SMALL(E78:M78,1)</f>
        <v>12</v>
      </c>
      <c r="S78" s="60">
        <f>SUMIF(E78:M78,"&lt;200",E78:M78)/P78</f>
        <v>16</v>
      </c>
      <c r="T78" s="60">
        <f>VLOOKUP(C78,'Расчет 7'!$A$1:$D$111,2,FALSE)</f>
        <v>593.24</v>
      </c>
    </row>
    <row r="79" spans="1:20" ht="12.75">
      <c r="A79" s="50">
        <f t="shared" si="1"/>
        <v>78</v>
      </c>
      <c r="B79" s="61"/>
      <c r="C79" s="50" t="s">
        <v>452</v>
      </c>
      <c r="D79" s="50"/>
      <c r="E79" s="54">
        <v>200</v>
      </c>
      <c r="F79" s="53">
        <v>19</v>
      </c>
      <c r="G79" s="54">
        <v>200</v>
      </c>
      <c r="H79" s="53">
        <v>21</v>
      </c>
      <c r="I79" s="53">
        <v>12</v>
      </c>
      <c r="J79" s="54">
        <v>200</v>
      </c>
      <c r="K79" s="54">
        <v>200</v>
      </c>
      <c r="L79" s="54">
        <v>200</v>
      </c>
      <c r="M79" s="54">
        <v>200</v>
      </c>
      <c r="N79" s="56">
        <f>SUM(E79:M79)</f>
        <v>1252</v>
      </c>
      <c r="O79" s="56">
        <f>N79-LARGE(E79:M79,1)-LARGE(E79:M79,2)</f>
        <v>852</v>
      </c>
      <c r="P79" s="56">
        <f>COUNTIF(E79:M79,"&lt;200")</f>
        <v>3</v>
      </c>
      <c r="Q79" s="73" t="str">
        <f>IF(ISNUMBER(SEARCH("Игорь",C79))+ISNUMBER(SEARCH("Илья",C79))+ISNUMBER(SEARCH("Никита",C79))+ISNUMBER(SEARCH("Данила",C79)),"м",IF((RIGHT(C79,1)="а")+(RIGHT(C79,1)="я")+(RIGHT(C79,1)="ь"),"ж","м"))</f>
        <v>м</v>
      </c>
      <c r="R79" s="74">
        <f>SMALL(E79:M79,1)</f>
        <v>12</v>
      </c>
      <c r="S79" s="60">
        <f>SUMIF(E79:M79,"&lt;200",E79:M79)/P79</f>
        <v>17.333333333333332</v>
      </c>
      <c r="T79" s="60">
        <f>VLOOKUP(C79,'V тур (расчет)'!$A$1:$D$91,2,FALSE)</f>
        <v>486.64</v>
      </c>
    </row>
    <row r="80" spans="1:20" ht="12.75">
      <c r="A80" s="50">
        <f t="shared" si="1"/>
        <v>79</v>
      </c>
      <c r="B80" s="61"/>
      <c r="C80" s="50" t="s">
        <v>42</v>
      </c>
      <c r="D80" s="50" t="s">
        <v>11</v>
      </c>
      <c r="E80" s="53">
        <v>12</v>
      </c>
      <c r="F80" s="53">
        <v>22</v>
      </c>
      <c r="G80" s="54">
        <v>200</v>
      </c>
      <c r="H80" s="54">
        <v>200</v>
      </c>
      <c r="I80" s="54">
        <v>200</v>
      </c>
      <c r="J80" s="54">
        <v>200</v>
      </c>
      <c r="K80" s="53">
        <v>19</v>
      </c>
      <c r="L80" s="54">
        <v>200</v>
      </c>
      <c r="M80" s="54">
        <v>200</v>
      </c>
      <c r="N80" s="56">
        <f>SUM(E80:M80)</f>
        <v>1253</v>
      </c>
      <c r="O80" s="56">
        <f>N80-LARGE(E80:M80,1)-LARGE(E80:M80,2)</f>
        <v>853</v>
      </c>
      <c r="P80" s="56">
        <f>COUNTIF(E80:M80,"&lt;200")</f>
        <v>3</v>
      </c>
      <c r="Q80" s="73" t="str">
        <f>IF(ISNUMBER(SEARCH("Игорь",C80))+ISNUMBER(SEARCH("Илья",C80))+ISNUMBER(SEARCH("Никита",C80))+ISNUMBER(SEARCH("Данила",C80)),"м",IF((RIGHT(C80,1)="а")+(RIGHT(C80,1)="я")+(RIGHT(C80,1)="ь"),"ж","м"))</f>
        <v>м</v>
      </c>
      <c r="R80" s="74">
        <f>SMALL(E80:M80,1)</f>
        <v>12</v>
      </c>
      <c r="S80" s="60">
        <f>SUMIF(E80:M80,"&lt;200",E80:M80)/P80</f>
        <v>17.666666666666668</v>
      </c>
      <c r="T80" s="60">
        <f>VLOOKUP(C80,'Расчет 7'!$A$1:$D$111,2,FALSE)</f>
        <v>614.14</v>
      </c>
    </row>
    <row r="81" spans="1:20" ht="12.75">
      <c r="A81" s="50">
        <f t="shared" si="1"/>
        <v>80</v>
      </c>
      <c r="B81" s="61"/>
      <c r="C81" s="50" t="s">
        <v>234</v>
      </c>
      <c r="D81" s="50"/>
      <c r="E81" s="54">
        <v>200</v>
      </c>
      <c r="F81" s="53">
        <v>13</v>
      </c>
      <c r="G81" s="53">
        <v>11</v>
      </c>
      <c r="H81" s="53">
        <v>31</v>
      </c>
      <c r="I81" s="54">
        <v>200</v>
      </c>
      <c r="J81" s="54">
        <v>200</v>
      </c>
      <c r="K81" s="54">
        <v>200</v>
      </c>
      <c r="L81" s="54">
        <v>200</v>
      </c>
      <c r="M81" s="54">
        <v>200</v>
      </c>
      <c r="N81" s="56">
        <f>SUM(E81:M81)</f>
        <v>1255</v>
      </c>
      <c r="O81" s="56">
        <f>N81-LARGE(E81:M81,1)-LARGE(E81:M81,2)</f>
        <v>855</v>
      </c>
      <c r="P81" s="56">
        <f>COUNTIF(E81:M81,"&lt;200")</f>
        <v>3</v>
      </c>
      <c r="Q81" s="73" t="str">
        <f>IF(ISNUMBER(SEARCH("Игорь",C81))+ISNUMBER(SEARCH("Илья",C81))+ISNUMBER(SEARCH("Никита",C81))+ISNUMBER(SEARCH("Данила",C81)),"м",IF((RIGHT(C81,1)="а")+(RIGHT(C81,1)="я")+(RIGHT(C81,1)="ь"),"ж","м"))</f>
        <v>м</v>
      </c>
      <c r="R81" s="74">
        <f>SMALL(E81:M81,1)</f>
        <v>11</v>
      </c>
      <c r="S81" s="60">
        <f>SUMIF(E81:M81,"&lt;200",E81:M81)/P81</f>
        <v>18.333333333333332</v>
      </c>
      <c r="T81" s="60">
        <f>VLOOKUP(C81,'Расчет 4'!$A$1:$D$92,3,FALSE)</f>
        <v>588.32</v>
      </c>
    </row>
    <row r="82" spans="1:20" ht="12.75">
      <c r="A82" s="50">
        <f t="shared" si="1"/>
        <v>81</v>
      </c>
      <c r="B82" s="61"/>
      <c r="C82" s="50" t="s">
        <v>44</v>
      </c>
      <c r="D82" s="50" t="s">
        <v>3</v>
      </c>
      <c r="E82" s="53">
        <v>14</v>
      </c>
      <c r="F82" s="54">
        <v>200</v>
      </c>
      <c r="G82" s="54">
        <v>200</v>
      </c>
      <c r="H82" s="54">
        <v>200</v>
      </c>
      <c r="I82" s="53">
        <v>20</v>
      </c>
      <c r="J82" s="53">
        <v>27</v>
      </c>
      <c r="K82" s="54">
        <v>200</v>
      </c>
      <c r="L82" s="54">
        <v>200</v>
      </c>
      <c r="M82" s="54">
        <v>200</v>
      </c>
      <c r="N82" s="56">
        <f>SUM(E82:M82)</f>
        <v>1261</v>
      </c>
      <c r="O82" s="56">
        <f>N82-LARGE(E82:M82,1)-LARGE(E82:M82,2)</f>
        <v>861</v>
      </c>
      <c r="P82" s="56">
        <f>COUNTIF(E82:M82,"&lt;200")</f>
        <v>3</v>
      </c>
      <c r="Q82" s="73" t="str">
        <f>IF(ISNUMBER(SEARCH("Игорь",C82))+ISNUMBER(SEARCH("Илья",C82))+ISNUMBER(SEARCH("Никита",C82))+ISNUMBER(SEARCH("Данила",C82)),"м",IF((RIGHT(C82,1)="а")+(RIGHT(C82,1)="я")+(RIGHT(C82,1)="ь"),"ж","м"))</f>
        <v>м</v>
      </c>
      <c r="R82" s="74">
        <f>SMALL(E82:M82,1)</f>
        <v>14</v>
      </c>
      <c r="S82" s="60">
        <f>SUMIF(E82:M82,"&lt;200",E82:M82)/P82</f>
        <v>20.333333333333332</v>
      </c>
      <c r="T82" s="60">
        <f>VLOOKUP(C82,'Расчет 6'!$A$1:$D$112,2,FALSE)</f>
        <v>532.7</v>
      </c>
    </row>
    <row r="83" spans="1:20" ht="12.75">
      <c r="A83" s="50">
        <f t="shared" si="1"/>
        <v>82</v>
      </c>
      <c r="B83" s="61"/>
      <c r="C83" s="50" t="s">
        <v>270</v>
      </c>
      <c r="D83" s="50" t="s">
        <v>157</v>
      </c>
      <c r="E83" s="54">
        <v>200</v>
      </c>
      <c r="F83" s="65">
        <v>111</v>
      </c>
      <c r="G83" s="65">
        <v>107</v>
      </c>
      <c r="H83" s="54">
        <v>200</v>
      </c>
      <c r="I83" s="65">
        <v>97</v>
      </c>
      <c r="J83" s="54">
        <v>200</v>
      </c>
      <c r="K83" s="65">
        <v>92</v>
      </c>
      <c r="L83" s="65">
        <v>72</v>
      </c>
      <c r="M83" s="54">
        <v>200</v>
      </c>
      <c r="N83" s="56">
        <f>SUM(E83:M83)</f>
        <v>1279</v>
      </c>
      <c r="O83" s="56">
        <f>N83-LARGE(E83:M83,1)-LARGE(E83:M83,2)</f>
        <v>879</v>
      </c>
      <c r="P83" s="56">
        <f>COUNTIF(E83:M83,"&lt;200")</f>
        <v>5</v>
      </c>
      <c r="Q83" s="73" t="str">
        <f>IF(ISNUMBER(SEARCH("Игорь",C83))+ISNUMBER(SEARCH("Илья",C83))+ISNUMBER(SEARCH("Никита",C83))+ISNUMBER(SEARCH("Данила",C83)),"м",IF((RIGHT(C83,1)="а")+(RIGHT(C83,1)="я")+(RIGHT(C83,1)="ь"),"ж","м"))</f>
        <v>м</v>
      </c>
      <c r="R83" s="74">
        <f>SMALL(E83:M83,1)</f>
        <v>72</v>
      </c>
      <c r="S83" s="60">
        <f>SUMIF(E83:M83,"&lt;200",E83:M83)/P83</f>
        <v>95.8</v>
      </c>
      <c r="T83" s="60">
        <f>VLOOKUP(C83,'Расчет 8'!$A$1:$D$109,2,FALSE)</f>
        <v>103.4</v>
      </c>
    </row>
    <row r="84" spans="1:20" ht="12.75">
      <c r="A84" s="50">
        <f t="shared" si="1"/>
        <v>83</v>
      </c>
      <c r="B84" s="61"/>
      <c r="C84" s="50" t="s">
        <v>46</v>
      </c>
      <c r="D84" s="50" t="s">
        <v>11</v>
      </c>
      <c r="E84" s="53">
        <v>22</v>
      </c>
      <c r="F84" s="62">
        <v>37</v>
      </c>
      <c r="G84" s="53">
        <v>31</v>
      </c>
      <c r="H84" s="54">
        <v>200</v>
      </c>
      <c r="I84" s="54">
        <v>200</v>
      </c>
      <c r="J84" s="54">
        <v>200</v>
      </c>
      <c r="K84" s="54">
        <v>200</v>
      </c>
      <c r="L84" s="54">
        <v>200</v>
      </c>
      <c r="M84" s="54">
        <v>200</v>
      </c>
      <c r="N84" s="56">
        <f>SUM(E84:M84)</f>
        <v>1290</v>
      </c>
      <c r="O84" s="56">
        <f>N84-LARGE(E84:M84,1)-LARGE(E84:M84,2)</f>
        <v>890</v>
      </c>
      <c r="P84" s="56">
        <f>COUNTIF(E84:M84,"&lt;200")</f>
        <v>3</v>
      </c>
      <c r="Q84" s="73" t="str">
        <f>IF(ISNUMBER(SEARCH("Игорь",C84))+ISNUMBER(SEARCH("Илья",C84))+ISNUMBER(SEARCH("Никита",C84))+ISNUMBER(SEARCH("Данила",C84)),"м",IF((RIGHT(C84,1)="а")+(RIGHT(C84,1)="я")+(RIGHT(C84,1)="ь"),"ж","м"))</f>
        <v>м</v>
      </c>
      <c r="R84" s="74">
        <f>SMALL(E84:M84,1)</f>
        <v>22</v>
      </c>
      <c r="S84" s="60">
        <f>SUMIF(E84:M84,"&lt;200",E84:M84)/P84</f>
        <v>30</v>
      </c>
      <c r="T84" s="60">
        <v>440.04</v>
      </c>
    </row>
    <row r="85" spans="1:20" ht="12.75">
      <c r="A85" s="50">
        <f t="shared" si="1"/>
        <v>84</v>
      </c>
      <c r="B85" s="61"/>
      <c r="C85" s="50" t="s">
        <v>456</v>
      </c>
      <c r="D85" s="50" t="s">
        <v>19</v>
      </c>
      <c r="E85" s="62">
        <v>28</v>
      </c>
      <c r="F85" s="62">
        <v>36</v>
      </c>
      <c r="G85" s="53">
        <v>30</v>
      </c>
      <c r="H85" s="54">
        <v>200</v>
      </c>
      <c r="I85" s="54">
        <v>200</v>
      </c>
      <c r="J85" s="54">
        <v>200</v>
      </c>
      <c r="K85" s="54">
        <v>200</v>
      </c>
      <c r="L85" s="54">
        <v>200</v>
      </c>
      <c r="M85" s="54">
        <v>200</v>
      </c>
      <c r="N85" s="56">
        <f>SUM(E85:M85)</f>
        <v>1294</v>
      </c>
      <c r="O85" s="56">
        <f>N85-LARGE(E85:M85,1)-LARGE(E85:M85,2)</f>
        <v>894</v>
      </c>
      <c r="P85" s="56">
        <f>COUNTIF(E85:M85,"&lt;200")</f>
        <v>3</v>
      </c>
      <c r="Q85" s="73" t="str">
        <f>IF(ISNUMBER(SEARCH("Игорь",C85))+ISNUMBER(SEARCH("Илья",C85))+ISNUMBER(SEARCH("Никита",C85))+ISNUMBER(SEARCH("Данила",C85)),"м",IF((RIGHT(C85,1)="а")+(RIGHT(C85,1)="я")+(RIGHT(C85,1)="ь"),"ж","м"))</f>
        <v>м</v>
      </c>
      <c r="R85" s="74">
        <f>SMALL(E85:M85,1)</f>
        <v>28</v>
      </c>
      <c r="S85" s="60">
        <f>SUMIF(E85:M85,"&lt;200",E85:M85)/P85</f>
        <v>31.333333333333332</v>
      </c>
      <c r="T85" s="60">
        <v>265.49</v>
      </c>
    </row>
    <row r="86" spans="1:20" ht="12.75">
      <c r="A86" s="50">
        <f t="shared" si="1"/>
        <v>85</v>
      </c>
      <c r="B86" s="61"/>
      <c r="C86" s="50" t="s">
        <v>582</v>
      </c>
      <c r="D86" s="50"/>
      <c r="E86" s="54">
        <v>200</v>
      </c>
      <c r="F86" s="54">
        <v>200</v>
      </c>
      <c r="G86" s="54">
        <v>200</v>
      </c>
      <c r="H86" s="62">
        <v>37</v>
      </c>
      <c r="I86" s="53">
        <v>33</v>
      </c>
      <c r="J86" s="53">
        <v>33</v>
      </c>
      <c r="K86" s="54">
        <v>200</v>
      </c>
      <c r="L86" s="54">
        <v>200</v>
      </c>
      <c r="M86" s="54">
        <v>200</v>
      </c>
      <c r="N86" s="56">
        <f>SUM(E86:M86)</f>
        <v>1303</v>
      </c>
      <c r="O86" s="56">
        <f>N86-LARGE(E86:M86,1)-LARGE(E86:M86,2)</f>
        <v>903</v>
      </c>
      <c r="P86" s="56">
        <f>COUNTIF(E86:M86,"&lt;200")</f>
        <v>3</v>
      </c>
      <c r="Q86" s="73" t="str">
        <f>IF(ISNUMBER(SEARCH("Игорь",C86))+ISNUMBER(SEARCH("Илья",C86))+ISNUMBER(SEARCH("Никита",C86))+ISNUMBER(SEARCH("Данила",C86)),"м",IF((RIGHT(C86,1)="а")+(RIGHT(C86,1)="я")+(RIGHT(C86,1)="ь"),"ж","м"))</f>
        <v>м</v>
      </c>
      <c r="R86" s="74">
        <f>SMALL(E86:M86,1)</f>
        <v>33</v>
      </c>
      <c r="S86" s="60">
        <f>SUMIF(E86:M86,"&lt;200",E86:M86)/P86</f>
        <v>34.333333333333336</v>
      </c>
      <c r="T86" s="60">
        <f>VLOOKUP(C86,'Расчет 6'!$A$1:$D$112,2,FALSE)</f>
        <v>392.42</v>
      </c>
    </row>
    <row r="87" spans="1:20" ht="12.75">
      <c r="A87" s="50">
        <f t="shared" si="1"/>
        <v>86</v>
      </c>
      <c r="B87" s="61"/>
      <c r="C87" s="50" t="s">
        <v>280</v>
      </c>
      <c r="D87" s="50" t="s">
        <v>17</v>
      </c>
      <c r="E87" s="54">
        <v>200</v>
      </c>
      <c r="F87" s="54">
        <v>200</v>
      </c>
      <c r="G87" s="65">
        <v>138</v>
      </c>
      <c r="H87" s="54">
        <v>200</v>
      </c>
      <c r="I87" s="65">
        <v>100</v>
      </c>
      <c r="J87" s="65">
        <v>105</v>
      </c>
      <c r="K87" s="65">
        <v>96</v>
      </c>
      <c r="L87" s="65">
        <v>84</v>
      </c>
      <c r="M87" s="54">
        <v>200</v>
      </c>
      <c r="N87" s="56">
        <f>SUM(E87:M87)</f>
        <v>1323</v>
      </c>
      <c r="O87" s="56">
        <f>N87-LARGE(E87:M87,1)-LARGE(E87:M87,2)</f>
        <v>923</v>
      </c>
      <c r="P87" s="56">
        <f>COUNTIF(E87:M87,"&lt;200")</f>
        <v>5</v>
      </c>
      <c r="Q87" s="73" t="str">
        <f>IF(ISNUMBER(SEARCH("Игорь",C87))+ISNUMBER(SEARCH("Илья",C87))+ISNUMBER(SEARCH("Никита",C87))+ISNUMBER(SEARCH("Данила",C87)),"м",IF((RIGHT(C87,1)="а")+(RIGHT(C87,1)="я")+(RIGHT(C87,1)="ь"),"ж","м"))</f>
        <v>м</v>
      </c>
      <c r="R87" s="74">
        <f>SMALL(E87:M87,1)</f>
        <v>84</v>
      </c>
      <c r="S87" s="60">
        <f>SUMIF(E87:M87,"&lt;200",E87:M87)/P87</f>
        <v>104.6</v>
      </c>
      <c r="T87" s="60">
        <f>VLOOKUP(C87,'Расчет 8'!$A$1:$D$109,2,FALSE)</f>
        <v>102.55</v>
      </c>
    </row>
    <row r="88" spans="1:20" ht="12.75">
      <c r="A88" s="50">
        <f t="shared" si="1"/>
        <v>87</v>
      </c>
      <c r="B88" s="61"/>
      <c r="C88" s="50" t="s">
        <v>583</v>
      </c>
      <c r="D88" s="50"/>
      <c r="E88" s="54">
        <v>200</v>
      </c>
      <c r="F88" s="54">
        <v>200</v>
      </c>
      <c r="G88" s="54">
        <v>200</v>
      </c>
      <c r="H88" s="62">
        <v>43</v>
      </c>
      <c r="I88" s="54">
        <v>200</v>
      </c>
      <c r="J88" s="62">
        <v>47</v>
      </c>
      <c r="K88" s="53">
        <v>35</v>
      </c>
      <c r="L88" s="54">
        <v>200</v>
      </c>
      <c r="M88" s="54">
        <v>200</v>
      </c>
      <c r="N88" s="56">
        <f>SUM(E88:M88)</f>
        <v>1325</v>
      </c>
      <c r="O88" s="56">
        <f>N88-LARGE(E88:M88,1)-LARGE(E88:M88,2)</f>
        <v>925</v>
      </c>
      <c r="P88" s="56">
        <f>COUNTIF(E88:M88,"&lt;200")</f>
        <v>3</v>
      </c>
      <c r="Q88" s="73" t="str">
        <f>IF(ISNUMBER(SEARCH("Игорь",C88))+ISNUMBER(SEARCH("Илья",C88))+ISNUMBER(SEARCH("Никита",C88))+ISNUMBER(SEARCH("Данила",C88)),"м",IF((RIGHT(C88,1)="а")+(RIGHT(C88,1)="я")+(RIGHT(C88,1)="ь"),"ж","м"))</f>
        <v>м</v>
      </c>
      <c r="R88" s="74">
        <f>SMALL(E88:M88,1)</f>
        <v>35</v>
      </c>
      <c r="S88" s="60">
        <f>SUMIF(E88:M88,"&lt;200",E88:M88)/P88</f>
        <v>41.666666666666664</v>
      </c>
      <c r="T88" s="60">
        <f>VLOOKUP(C88,'Расчет 7'!$A$1:$D$111,2,FALSE)</f>
        <v>491.34</v>
      </c>
    </row>
    <row r="89" spans="1:20" ht="12.75">
      <c r="A89" s="50">
        <f t="shared" si="1"/>
        <v>88</v>
      </c>
      <c r="B89" s="61"/>
      <c r="C89" s="50" t="s">
        <v>255</v>
      </c>
      <c r="D89" s="50" t="s">
        <v>256</v>
      </c>
      <c r="E89" s="63">
        <v>71</v>
      </c>
      <c r="F89" s="63">
        <v>86</v>
      </c>
      <c r="G89" s="63">
        <v>96</v>
      </c>
      <c r="H89" s="63">
        <v>80</v>
      </c>
      <c r="I89" s="54">
        <v>200</v>
      </c>
      <c r="J89" s="54">
        <v>200</v>
      </c>
      <c r="K89" s="54">
        <v>200</v>
      </c>
      <c r="L89" s="54">
        <v>200</v>
      </c>
      <c r="M89" s="54">
        <v>200</v>
      </c>
      <c r="N89" s="56">
        <f>SUM(E89:M89)</f>
        <v>1333</v>
      </c>
      <c r="O89" s="56">
        <f>N89-LARGE(E89:M89,1)-LARGE(E89:M89,2)</f>
        <v>933</v>
      </c>
      <c r="P89" s="56">
        <f>COUNTIF(E89:M89,"&lt;200")</f>
        <v>4</v>
      </c>
      <c r="Q89" s="73" t="str">
        <f>IF(ISNUMBER(SEARCH("Игорь",C89))+ISNUMBER(SEARCH("Илья",C89))+ISNUMBER(SEARCH("Никита",C89))+ISNUMBER(SEARCH("Данила",C89)),"м",IF((RIGHT(C89,1)="а")+(RIGHT(C89,1)="я")+(RIGHT(C89,1)="ь"),"ж","м"))</f>
        <v>м</v>
      </c>
      <c r="R89" s="74">
        <f>SMALL(E89:M89,1)</f>
        <v>71</v>
      </c>
      <c r="S89" s="60">
        <f>SUMIF(E89:M89,"&lt;200",E89:M89)/P89</f>
        <v>83.25</v>
      </c>
      <c r="T89" s="60">
        <f>VLOOKUP(C89,'Расчет 4'!$A$1:$D$92,3,FALSE)</f>
        <v>156.86</v>
      </c>
    </row>
    <row r="90" spans="1:20" ht="12.75">
      <c r="A90" s="50">
        <f t="shared" si="1"/>
        <v>89</v>
      </c>
      <c r="B90" s="61"/>
      <c r="C90" s="50" t="s">
        <v>12</v>
      </c>
      <c r="D90" s="50"/>
      <c r="E90" s="54">
        <v>200</v>
      </c>
      <c r="F90" s="54">
        <v>200</v>
      </c>
      <c r="G90" s="63">
        <v>99</v>
      </c>
      <c r="H90" s="54">
        <v>200</v>
      </c>
      <c r="I90" s="63">
        <v>79</v>
      </c>
      <c r="J90" s="63">
        <v>80</v>
      </c>
      <c r="K90" s="63">
        <v>84</v>
      </c>
      <c r="L90" s="54">
        <v>200</v>
      </c>
      <c r="M90" s="54">
        <v>200</v>
      </c>
      <c r="N90" s="56">
        <f>SUM(E90:M90)</f>
        <v>1342</v>
      </c>
      <c r="O90" s="56">
        <f>N90-LARGE(E90:M90,1)-LARGE(E90:M90,2)</f>
        <v>942</v>
      </c>
      <c r="P90" s="56">
        <f>COUNTIF(E90:M90,"&lt;200")</f>
        <v>4</v>
      </c>
      <c r="Q90" s="73" t="str">
        <f>IF(ISNUMBER(SEARCH("Игорь",C90))+ISNUMBER(SEARCH("Илья",C90))+ISNUMBER(SEARCH("Никита",C90))+ISNUMBER(SEARCH("Данила",C90)),"м",IF((RIGHT(C90,1)="а")+(RIGHT(C90,1)="я")+(RIGHT(C90,1)="ь"),"ж","м"))</f>
        <v>м</v>
      </c>
      <c r="R90" s="74">
        <f>SMALL(E90:M90,1)</f>
        <v>79</v>
      </c>
      <c r="S90" s="60">
        <f>SUMIF(E90:M90,"&lt;200",E90:M90)/P90</f>
        <v>85.5</v>
      </c>
      <c r="T90" s="60">
        <f>VLOOKUP(C90,'Расчет 7'!$A$1:$D$111,2,FALSE)</f>
        <v>177.15</v>
      </c>
    </row>
    <row r="91" spans="1:20" ht="12.75">
      <c r="A91" s="50">
        <f t="shared" si="1"/>
        <v>90</v>
      </c>
      <c r="B91" s="61"/>
      <c r="C91" s="50" t="s">
        <v>585</v>
      </c>
      <c r="D91" s="50"/>
      <c r="E91" s="54">
        <v>200</v>
      </c>
      <c r="F91" s="54">
        <v>200</v>
      </c>
      <c r="G91" s="54">
        <v>200</v>
      </c>
      <c r="H91" s="54">
        <v>200</v>
      </c>
      <c r="I91" s="54">
        <v>200</v>
      </c>
      <c r="J91" s="63">
        <v>65</v>
      </c>
      <c r="K91" s="54">
        <v>200</v>
      </c>
      <c r="L91" s="62">
        <v>43</v>
      </c>
      <c r="M91" s="63">
        <v>48</v>
      </c>
      <c r="N91" s="56">
        <f>SUM(E91:M91)</f>
        <v>1356</v>
      </c>
      <c r="O91" s="56">
        <f>N91-LARGE(E91:M91,1)-LARGE(E91:M91,2)</f>
        <v>956</v>
      </c>
      <c r="P91" s="56">
        <f>COUNTIF(E91:M91,"&lt;200")</f>
        <v>3</v>
      </c>
      <c r="Q91" s="73" t="str">
        <f>IF(ISNUMBER(SEARCH("Игорь",C91))+ISNUMBER(SEARCH("Илья",C91))+ISNUMBER(SEARCH("Никита",C91))+ISNUMBER(SEARCH("Данила",C91)),"м",IF((RIGHT(C91,1)="а")+(RIGHT(C91,1)="я")+(RIGHT(C91,1)="ь"),"ж","м"))</f>
        <v>м</v>
      </c>
      <c r="R91" s="74">
        <f>SMALL(E91:M91,1)</f>
        <v>43</v>
      </c>
      <c r="S91" s="60">
        <f>SUMIF(E91:M91,"&lt;200",E91:M91)/P91</f>
        <v>52</v>
      </c>
      <c r="T91" s="60">
        <f>VLOOKUP(C91,'Расчет 9'!$A$1:$D$109,2,FALSE)</f>
        <v>168.64</v>
      </c>
    </row>
    <row r="92" spans="1:20" ht="12.75">
      <c r="A92" s="50">
        <f t="shared" si="1"/>
        <v>91</v>
      </c>
      <c r="B92" s="61"/>
      <c r="C92" s="50" t="s">
        <v>94</v>
      </c>
      <c r="D92" s="50"/>
      <c r="E92" s="54">
        <v>200</v>
      </c>
      <c r="F92" s="63">
        <v>66</v>
      </c>
      <c r="G92" s="54">
        <v>200</v>
      </c>
      <c r="H92" s="54">
        <v>200</v>
      </c>
      <c r="I92" s="54">
        <v>200</v>
      </c>
      <c r="J92" s="54">
        <v>200</v>
      </c>
      <c r="K92" s="62">
        <v>48</v>
      </c>
      <c r="L92" s="62">
        <v>44</v>
      </c>
      <c r="M92" s="54">
        <v>200</v>
      </c>
      <c r="N92" s="56">
        <f>SUM(E92:M92)</f>
        <v>1358</v>
      </c>
      <c r="O92" s="56">
        <f>N92-LARGE(E92:M92,1)-LARGE(E92:M92,2)</f>
        <v>958</v>
      </c>
      <c r="P92" s="56">
        <f>COUNTIF(E92:M92,"&lt;200")</f>
        <v>3</v>
      </c>
      <c r="Q92" s="73" t="str">
        <f>IF(ISNUMBER(SEARCH("Игорь",C92))+ISNUMBER(SEARCH("Илья",C92))+ISNUMBER(SEARCH("Никита",C92))+ISNUMBER(SEARCH("Данила",C92)),"м",IF((RIGHT(C92,1)="а")+(RIGHT(C92,1)="я")+(RIGHT(C92,1)="ь"),"ж","м"))</f>
        <v>м</v>
      </c>
      <c r="R92" s="74">
        <f>SMALL(E92:M92,1)</f>
        <v>44</v>
      </c>
      <c r="S92" s="60">
        <f>SUMIF(E92:M92,"&lt;200",E92:M92)/P92</f>
        <v>52.666666666666664</v>
      </c>
      <c r="T92" s="60">
        <f>VLOOKUP(C92,'Расчет 8'!$A$1:$D$109,2,FALSE)</f>
        <v>189.12</v>
      </c>
    </row>
    <row r="93" spans="1:20" ht="12.75">
      <c r="A93" s="50">
        <f t="shared" si="1"/>
        <v>92</v>
      </c>
      <c r="B93" s="61"/>
      <c r="C93" s="50" t="s">
        <v>485</v>
      </c>
      <c r="D93" s="50" t="s">
        <v>24</v>
      </c>
      <c r="E93" s="63">
        <v>57</v>
      </c>
      <c r="F93" s="54">
        <v>200</v>
      </c>
      <c r="G93" s="63">
        <v>68</v>
      </c>
      <c r="H93" s="62">
        <v>61</v>
      </c>
      <c r="I93" s="54">
        <v>200</v>
      </c>
      <c r="J93" s="54">
        <v>200</v>
      </c>
      <c r="K93" s="54">
        <v>200</v>
      </c>
      <c r="L93" s="54">
        <v>200</v>
      </c>
      <c r="M93" s="54">
        <v>200</v>
      </c>
      <c r="N93" s="56">
        <f>SUM(E93:M93)</f>
        <v>1386</v>
      </c>
      <c r="O93" s="56">
        <f>N93-LARGE(E93:M93,1)-LARGE(E93:M93,2)</f>
        <v>986</v>
      </c>
      <c r="P93" s="56">
        <f>COUNTIF(E93:M93,"&lt;200")</f>
        <v>3</v>
      </c>
      <c r="Q93" s="73" t="str">
        <f>IF(ISNUMBER(SEARCH("Игорь",C93))+ISNUMBER(SEARCH("Илья",C93))+ISNUMBER(SEARCH("Никита",C93))+ISNUMBER(SEARCH("Данила",C93)),"м",IF((RIGHT(C93,1)="а")+(RIGHT(C93,1)="я")+(RIGHT(C93,1)="ь"),"ж","м"))</f>
        <v>м</v>
      </c>
      <c r="R93" s="74">
        <f>SMALL(E93:M93,1)</f>
        <v>57</v>
      </c>
      <c r="S93" s="60">
        <f>SUMIF(E93:M93,"&lt;200",E93:M93)/P93</f>
        <v>62</v>
      </c>
      <c r="T93" s="60">
        <f>VLOOKUP(C93,'Расчет 4'!$A$1:$D$92,3,FALSE)</f>
        <v>307.28</v>
      </c>
    </row>
    <row r="94" spans="1:20" ht="12.75">
      <c r="A94" s="50">
        <f t="shared" si="1"/>
        <v>93</v>
      </c>
      <c r="B94" s="61"/>
      <c r="C94" s="50" t="s">
        <v>35</v>
      </c>
      <c r="D94" s="50" t="s">
        <v>24</v>
      </c>
      <c r="E94" s="65">
        <v>79</v>
      </c>
      <c r="F94" s="65">
        <v>108</v>
      </c>
      <c r="G94" s="65">
        <v>109</v>
      </c>
      <c r="H94" s="65">
        <v>94</v>
      </c>
      <c r="I94" s="54">
        <v>200</v>
      </c>
      <c r="J94" s="54">
        <v>200</v>
      </c>
      <c r="K94" s="54">
        <v>200</v>
      </c>
      <c r="L94" s="54">
        <v>200</v>
      </c>
      <c r="M94" s="54">
        <v>200</v>
      </c>
      <c r="N94" s="56">
        <f>SUM(E94:M94)</f>
        <v>1390</v>
      </c>
      <c r="O94" s="56">
        <f>N94-LARGE(E94:M94,1)-LARGE(E94:M94,2)</f>
        <v>990</v>
      </c>
      <c r="P94" s="56">
        <f>COUNTIF(E94:M94,"&lt;200")</f>
        <v>4</v>
      </c>
      <c r="Q94" s="73" t="str">
        <f>IF(ISNUMBER(SEARCH("Игорь",C94))+ISNUMBER(SEARCH("Илья",C94))+ISNUMBER(SEARCH("Никита",C94))+ISNUMBER(SEARCH("Данила",C94)),"м",IF((RIGHT(C94,1)="а")+(RIGHT(C94,1)="я")+(RIGHT(C94,1)="ь"),"ж","м"))</f>
        <v>м</v>
      </c>
      <c r="R94" s="74">
        <f>SMALL(E94:M94,1)</f>
        <v>79</v>
      </c>
      <c r="S94" s="60">
        <f>SUMIF(E94:M94,"&lt;200",E94:M94)/P94</f>
        <v>97.5</v>
      </c>
      <c r="T94" s="60"/>
    </row>
    <row r="95" spans="1:20" ht="12.75">
      <c r="A95" s="50">
        <f t="shared" si="1"/>
        <v>94</v>
      </c>
      <c r="B95" s="61"/>
      <c r="C95" s="50" t="s">
        <v>464</v>
      </c>
      <c r="D95" s="50" t="s">
        <v>71</v>
      </c>
      <c r="E95" s="63">
        <v>63</v>
      </c>
      <c r="F95" s="63">
        <v>67</v>
      </c>
      <c r="G95" s="62">
        <v>63</v>
      </c>
      <c r="H95" s="54">
        <v>200</v>
      </c>
      <c r="I95" s="54">
        <v>200</v>
      </c>
      <c r="J95" s="54">
        <v>200</v>
      </c>
      <c r="K95" s="54">
        <v>200</v>
      </c>
      <c r="L95" s="54">
        <v>200</v>
      </c>
      <c r="M95" s="54">
        <v>200</v>
      </c>
      <c r="N95" s="56">
        <f>SUM(E95:M95)</f>
        <v>1393</v>
      </c>
      <c r="O95" s="56">
        <f>N95-LARGE(E95:M95,1)-LARGE(E95:M95,2)</f>
        <v>993</v>
      </c>
      <c r="P95" s="56">
        <f>COUNTIF(E95:M95,"&lt;200")</f>
        <v>3</v>
      </c>
      <c r="Q95" s="73" t="str">
        <f>IF(ISNUMBER(SEARCH("Игорь",C95))+ISNUMBER(SEARCH("Илья",C95))+ISNUMBER(SEARCH("Никита",C95))+ISNUMBER(SEARCH("Данила",C95)),"м",IF((RIGHT(C95,1)="а")+(RIGHT(C95,1)="я")+(RIGHT(C95,1)="ь"),"ж","м"))</f>
        <v>м</v>
      </c>
      <c r="R95" s="74">
        <f>SMALL(E95:M95,1)</f>
        <v>63</v>
      </c>
      <c r="S95" s="60">
        <f>SUMIF(E95:M95,"&lt;200",E95:M95)/P95</f>
        <v>64.33333333333333</v>
      </c>
      <c r="T95" s="60">
        <v>225.36</v>
      </c>
    </row>
    <row r="96" spans="1:20" ht="12.75">
      <c r="A96" s="50">
        <f t="shared" si="1"/>
        <v>95</v>
      </c>
      <c r="B96" s="61"/>
      <c r="C96" s="50" t="s">
        <v>524</v>
      </c>
      <c r="D96" s="50" t="s">
        <v>24</v>
      </c>
      <c r="E96" s="54">
        <v>200</v>
      </c>
      <c r="F96" s="65">
        <v>129</v>
      </c>
      <c r="G96" s="65">
        <v>137</v>
      </c>
      <c r="H96" s="65">
        <v>111</v>
      </c>
      <c r="I96" s="65">
        <v>106</v>
      </c>
      <c r="J96" s="65">
        <v>110</v>
      </c>
      <c r="K96" s="54">
        <v>200</v>
      </c>
      <c r="L96" s="54">
        <v>200</v>
      </c>
      <c r="M96" s="54">
        <v>200</v>
      </c>
      <c r="N96" s="56">
        <f>SUM(E96:M96)</f>
        <v>1393</v>
      </c>
      <c r="O96" s="56">
        <f>N96-LARGE(E96:M96,1)-LARGE(E96:M96,2)</f>
        <v>993</v>
      </c>
      <c r="P96" s="56">
        <f>COUNTIF(E96:M96,"&lt;200")</f>
        <v>5</v>
      </c>
      <c r="Q96" s="73" t="str">
        <f>IF(ISNUMBER(SEARCH("Игорь",C96))+ISNUMBER(SEARCH("Илья",C96))+ISNUMBER(SEARCH("Никита",C96))+ISNUMBER(SEARCH("Данила",C96)),"м",IF((RIGHT(C96,1)="а")+(RIGHT(C96,1)="я")+(RIGHT(C96,1)="ь"),"ж","м"))</f>
        <v>м</v>
      </c>
      <c r="R96" s="74">
        <f>SMALL(E96:M96,1)</f>
        <v>106</v>
      </c>
      <c r="S96" s="60">
        <f>SUMIF(E96:M96,"&lt;200",E96:M96)/P96</f>
        <v>118.6</v>
      </c>
      <c r="T96" s="60">
        <f>VLOOKUP(C96,'Расчет 6'!$A$1:$D$112,2,FALSE)</f>
        <v>93.5</v>
      </c>
    </row>
    <row r="97" spans="1:20" ht="12.75">
      <c r="A97" s="50">
        <f t="shared" si="1"/>
        <v>96</v>
      </c>
      <c r="B97" s="61"/>
      <c r="C97" s="50" t="s">
        <v>27</v>
      </c>
      <c r="D97" s="50"/>
      <c r="E97" s="54">
        <v>200</v>
      </c>
      <c r="F97" s="63">
        <v>72</v>
      </c>
      <c r="G97" s="54">
        <v>200</v>
      </c>
      <c r="H97" s="54">
        <v>200</v>
      </c>
      <c r="I97" s="54">
        <v>200</v>
      </c>
      <c r="J97" s="54">
        <v>200</v>
      </c>
      <c r="K97" s="63">
        <v>74</v>
      </c>
      <c r="L97" s="54">
        <v>200</v>
      </c>
      <c r="M97" s="63">
        <v>56</v>
      </c>
      <c r="N97" s="56">
        <f>SUM(E97:M97)</f>
        <v>1402</v>
      </c>
      <c r="O97" s="56">
        <f>N97-LARGE(E97:M97,1)-LARGE(E97:M97,2)</f>
        <v>1002</v>
      </c>
      <c r="P97" s="56">
        <f>COUNTIF(E97:M97,"&lt;200")</f>
        <v>3</v>
      </c>
      <c r="Q97" s="73" t="str">
        <f>IF(ISNUMBER(SEARCH("Игорь",C97))+ISNUMBER(SEARCH("Илья",C97))+ISNUMBER(SEARCH("Никита",C97))+ISNUMBER(SEARCH("Данила",C97)),"м",IF((RIGHT(C97,1)="а")+(RIGHT(C97,1)="я")+(RIGHT(C97,1)="ь"),"ж","м"))</f>
        <v>м</v>
      </c>
      <c r="R97" s="74">
        <f>SMALL(E97:M97,1)</f>
        <v>56</v>
      </c>
      <c r="S97" s="60">
        <f>SUMIF(E97:M97,"&lt;200",E97:M97)/P97</f>
        <v>67.33333333333333</v>
      </c>
      <c r="T97" s="60">
        <f>VLOOKUP(C97,'Расчет 9'!$A$1:$D$109,2,FALSE)</f>
        <v>248.11</v>
      </c>
    </row>
    <row r="98" spans="1:20" ht="12.75">
      <c r="A98" s="50">
        <f t="shared" si="1"/>
        <v>97</v>
      </c>
      <c r="B98" s="61"/>
      <c r="C98" s="50" t="s">
        <v>586</v>
      </c>
      <c r="D98" s="50"/>
      <c r="E98" s="54">
        <v>200</v>
      </c>
      <c r="F98" s="54">
        <v>200</v>
      </c>
      <c r="G98" s="54">
        <v>200</v>
      </c>
      <c r="H98" s="54">
        <v>200</v>
      </c>
      <c r="I98" s="54">
        <v>200</v>
      </c>
      <c r="J98" s="54">
        <v>200</v>
      </c>
      <c r="K98" s="54">
        <v>200</v>
      </c>
      <c r="L98" s="53">
        <v>3</v>
      </c>
      <c r="M98" s="53">
        <f>VLOOKUP(C98,'Расчет 9'!$A$1:$D$109,4,FALSE)</f>
        <v>5</v>
      </c>
      <c r="N98" s="56">
        <f>SUM(E98:M98)</f>
        <v>1408</v>
      </c>
      <c r="O98" s="56">
        <f>N98-LARGE(E98:M98,1)-LARGE(E98:M98,2)</f>
        <v>1008</v>
      </c>
      <c r="P98" s="56">
        <f>COUNTIF(E98:M98,"&lt;200")</f>
        <v>2</v>
      </c>
      <c r="Q98" s="73" t="str">
        <f>IF(ISNUMBER(SEARCH("Игорь",C98))+ISNUMBER(SEARCH("Илья",C98))+ISNUMBER(SEARCH("Никита",C98))+ISNUMBER(SEARCH("Данила",C98)),"м",IF((RIGHT(C98,1)="а")+(RIGHT(C98,1)="я")+(RIGHT(C98,1)="ь"),"ж","м"))</f>
        <v>м</v>
      </c>
      <c r="R98" s="74">
        <f>SMALL(E98:M98,1)</f>
        <v>3</v>
      </c>
      <c r="S98" s="60">
        <f>SUMIF(E98:M98,"&lt;200",E98:M98)/P98</f>
        <v>4</v>
      </c>
      <c r="T98" s="60">
        <f>VLOOKUP(C98,'Расчет 9'!$A$1:$D$109,2,FALSE)</f>
        <v>740.79</v>
      </c>
    </row>
    <row r="99" spans="1:20" ht="12.75">
      <c r="A99" s="50">
        <f t="shared" si="1"/>
        <v>98</v>
      </c>
      <c r="B99" s="61"/>
      <c r="C99" s="50" t="s">
        <v>587</v>
      </c>
      <c r="D99" s="50"/>
      <c r="E99" s="54">
        <v>200</v>
      </c>
      <c r="F99" s="54">
        <v>200</v>
      </c>
      <c r="G99" s="54">
        <v>200</v>
      </c>
      <c r="H99" s="54">
        <v>200</v>
      </c>
      <c r="I99" s="54">
        <v>200</v>
      </c>
      <c r="J99" s="54">
        <v>200</v>
      </c>
      <c r="K99" s="53">
        <v>2</v>
      </c>
      <c r="L99" s="54">
        <v>200</v>
      </c>
      <c r="M99" s="53">
        <f>VLOOKUP(C99,'Расчет 9'!$A$1:$D$109,4,FALSE)</f>
        <v>6</v>
      </c>
      <c r="N99" s="56">
        <f>SUM(E99:M99)</f>
        <v>1408</v>
      </c>
      <c r="O99" s="56">
        <f>N99-LARGE(E99:M99,1)-LARGE(E99:M99,2)</f>
        <v>1008</v>
      </c>
      <c r="P99" s="56">
        <f>COUNTIF(E99:M99,"&lt;200")</f>
        <v>2</v>
      </c>
      <c r="Q99" s="73" t="str">
        <f>IF(ISNUMBER(SEARCH("Игорь",C99))+ISNUMBER(SEARCH("Илья",C99))+ISNUMBER(SEARCH("Никита",C99))+ISNUMBER(SEARCH("Данила",C99)),"м",IF((RIGHT(C99,1)="а")+(RIGHT(C99,1)="я")+(RIGHT(C99,1)="ь"),"ж","м"))</f>
        <v>м</v>
      </c>
      <c r="R99" s="74">
        <f>SMALL(E99:M99,1)</f>
        <v>2</v>
      </c>
      <c r="S99" s="60">
        <f>SUMIF(E99:M99,"&lt;200",E99:M99)/P99</f>
        <v>4</v>
      </c>
      <c r="T99" s="60">
        <f>VLOOKUP(C99,'Расчет 9'!$A$1:$D$109,2,FALSE)</f>
        <v>742.13</v>
      </c>
    </row>
    <row r="100" spans="1:20" ht="12.75">
      <c r="A100" s="50">
        <f t="shared" si="1"/>
        <v>99</v>
      </c>
      <c r="B100" s="61"/>
      <c r="C100" s="50" t="s">
        <v>161</v>
      </c>
      <c r="D100" s="50"/>
      <c r="E100" s="54">
        <v>200</v>
      </c>
      <c r="F100" s="54">
        <v>200</v>
      </c>
      <c r="G100" s="54">
        <v>200</v>
      </c>
      <c r="H100" s="54">
        <v>200</v>
      </c>
      <c r="I100" s="53">
        <v>4</v>
      </c>
      <c r="J100" s="53">
        <v>5</v>
      </c>
      <c r="K100" s="54">
        <v>200</v>
      </c>
      <c r="L100" s="54">
        <v>200</v>
      </c>
      <c r="M100" s="54">
        <v>200</v>
      </c>
      <c r="N100" s="56">
        <f>SUM(E100:M100)</f>
        <v>1409</v>
      </c>
      <c r="O100" s="56">
        <f>N100-LARGE(E100:M100,1)-LARGE(E100:M100,2)</f>
        <v>1009</v>
      </c>
      <c r="P100" s="56">
        <f>COUNTIF(E100:M100,"&lt;200")</f>
        <v>2</v>
      </c>
      <c r="Q100" s="73" t="str">
        <f>IF(ISNUMBER(SEARCH("Игорь",C100))+ISNUMBER(SEARCH("Илья",C100))+ISNUMBER(SEARCH("Никита",C100))+ISNUMBER(SEARCH("Данила",C100)),"м",IF((RIGHT(C100,1)="а")+(RIGHT(C100,1)="я")+(RIGHT(C100,1)="ь"),"ж","м"))</f>
        <v>м</v>
      </c>
      <c r="R100" s="74">
        <f>SMALL(E100:M100,1)</f>
        <v>4</v>
      </c>
      <c r="S100" s="60">
        <f>SUMIF(E100:M100,"&lt;200",E100:M100)/P100</f>
        <v>4.5</v>
      </c>
      <c r="T100" s="60">
        <f>VLOOKUP(C100,'Расчет 6'!$A$1:$D$112,2,FALSE)</f>
        <v>681.58</v>
      </c>
    </row>
    <row r="101" spans="1:20" ht="12.75">
      <c r="A101" s="50">
        <f t="shared" si="1"/>
        <v>100</v>
      </c>
      <c r="B101" s="61"/>
      <c r="C101" s="50" t="s">
        <v>146</v>
      </c>
      <c r="D101" s="50"/>
      <c r="E101" s="54">
        <v>200</v>
      </c>
      <c r="F101" s="53">
        <v>4</v>
      </c>
      <c r="G101" s="53">
        <v>8</v>
      </c>
      <c r="H101" s="54">
        <v>200</v>
      </c>
      <c r="I101" s="54">
        <v>200</v>
      </c>
      <c r="J101" s="54">
        <v>200</v>
      </c>
      <c r="K101" s="54">
        <v>200</v>
      </c>
      <c r="L101" s="54">
        <v>200</v>
      </c>
      <c r="M101" s="54">
        <v>200</v>
      </c>
      <c r="N101" s="56">
        <f>SUM(E101:M101)</f>
        <v>1412</v>
      </c>
      <c r="O101" s="56">
        <f>N101-LARGE(E101:M101,1)-LARGE(E101:M101,2)</f>
        <v>1012</v>
      </c>
      <c r="P101" s="56">
        <f>COUNTIF(E101:M101,"&lt;200")</f>
        <v>2</v>
      </c>
      <c r="Q101" s="73" t="str">
        <f>IF(ISNUMBER(SEARCH("Игорь",C101))+ISNUMBER(SEARCH("Илья",C101))+ISNUMBER(SEARCH("Никита",C101))+ISNUMBER(SEARCH("Данила",C101)),"м",IF((RIGHT(C101,1)="а")+(RIGHT(C101,1)="я")+(RIGHT(C101,1)="ь"),"ж","м"))</f>
        <v>м</v>
      </c>
      <c r="R101" s="74">
        <f>SMALL(E101:M101,1)</f>
        <v>4</v>
      </c>
      <c r="S101" s="60">
        <f>SUMIF(E101:M101,"&lt;200",E101:M101)/P101</f>
        <v>6</v>
      </c>
      <c r="T101" s="60">
        <v>671.24</v>
      </c>
    </row>
    <row r="102" spans="1:20" ht="12.75">
      <c r="A102" s="50">
        <f t="shared" si="1"/>
        <v>101</v>
      </c>
      <c r="B102" s="61"/>
      <c r="C102" s="50" t="s">
        <v>232</v>
      </c>
      <c r="D102" s="50" t="s">
        <v>212</v>
      </c>
      <c r="E102" s="63">
        <v>54</v>
      </c>
      <c r="F102" s="63">
        <v>79</v>
      </c>
      <c r="G102" s="54">
        <v>200</v>
      </c>
      <c r="H102" s="63">
        <v>82</v>
      </c>
      <c r="I102" s="54">
        <v>200</v>
      </c>
      <c r="J102" s="54">
        <v>200</v>
      </c>
      <c r="K102" s="54">
        <v>200</v>
      </c>
      <c r="L102" s="54">
        <v>200</v>
      </c>
      <c r="M102" s="54">
        <v>200</v>
      </c>
      <c r="N102" s="56">
        <f>SUM(E102:M102)</f>
        <v>1415</v>
      </c>
      <c r="O102" s="56">
        <f>N102-LARGE(E102:M102,1)-LARGE(E102:M102,2)</f>
        <v>1015</v>
      </c>
      <c r="P102" s="56">
        <f>COUNTIF(E102:M102,"&lt;200")</f>
        <v>3</v>
      </c>
      <c r="Q102" s="73" t="str">
        <f>IF(ISNUMBER(SEARCH("Игорь",C102))+ISNUMBER(SEARCH("Илья",C102))+ISNUMBER(SEARCH("Никита",C102))+ISNUMBER(SEARCH("Данила",C102)),"м",IF((RIGHT(C102,1)="а")+(RIGHT(C102,1)="я")+(RIGHT(C102,1)="ь"),"ж","м"))</f>
        <v>м</v>
      </c>
      <c r="R102" s="74">
        <f>SMALL(E102:M102,1)</f>
        <v>54</v>
      </c>
      <c r="S102" s="60">
        <f>SUMIF(E102:M102,"&lt;200",E102:M102)/P102</f>
        <v>71.66666666666667</v>
      </c>
      <c r="T102" s="60">
        <f>VLOOKUP(C102,'Расчет 4'!$A$1:$D$92,3,FALSE)</f>
        <v>219.69</v>
      </c>
    </row>
    <row r="103" spans="1:20" ht="12.75">
      <c r="A103" s="50">
        <f t="shared" si="1"/>
        <v>102</v>
      </c>
      <c r="B103" s="61"/>
      <c r="C103" s="50" t="s">
        <v>95</v>
      </c>
      <c r="D103" s="50"/>
      <c r="E103" s="54">
        <v>200</v>
      </c>
      <c r="F103" s="54">
        <v>200</v>
      </c>
      <c r="G103" s="54">
        <v>200</v>
      </c>
      <c r="H103" s="54">
        <v>200</v>
      </c>
      <c r="I103" s="53">
        <v>9</v>
      </c>
      <c r="J103" s="54">
        <v>200</v>
      </c>
      <c r="K103" s="53">
        <v>9</v>
      </c>
      <c r="L103" s="54">
        <v>200</v>
      </c>
      <c r="M103" s="54">
        <v>200</v>
      </c>
      <c r="N103" s="56">
        <f>SUM(E103:M103)</f>
        <v>1418</v>
      </c>
      <c r="O103" s="56">
        <f>N103-LARGE(E103:M103,1)-LARGE(E103:M103,2)</f>
        <v>1018</v>
      </c>
      <c r="P103" s="56">
        <f>COUNTIF(E103:M103,"&lt;200")</f>
        <v>2</v>
      </c>
      <c r="Q103" s="73" t="str">
        <f>IF(ISNUMBER(SEARCH("Игорь",C103))+ISNUMBER(SEARCH("Илья",C103))+ISNUMBER(SEARCH("Никита",C103))+ISNUMBER(SEARCH("Данила",C103)),"м",IF((RIGHT(C103,1)="а")+(RIGHT(C103,1)="я")+(RIGHT(C103,1)="ь"),"ж","м"))</f>
        <v>м</v>
      </c>
      <c r="R103" s="74">
        <f>SMALL(E103:M103,1)</f>
        <v>9</v>
      </c>
      <c r="S103" s="60">
        <f>SUMIF(E103:M103,"&lt;200",E103:M103)/P103</f>
        <v>9</v>
      </c>
      <c r="T103" s="60">
        <f>VLOOKUP(C103,'Расчет 7'!$A$1:$D$111,2,FALSE)</f>
        <v>661.66</v>
      </c>
    </row>
    <row r="104" spans="1:20" ht="12.75">
      <c r="A104" s="50">
        <f t="shared" si="1"/>
        <v>103</v>
      </c>
      <c r="B104" s="61"/>
      <c r="C104" s="50" t="s">
        <v>147</v>
      </c>
      <c r="D104" s="50" t="s">
        <v>13</v>
      </c>
      <c r="E104" s="54">
        <v>200</v>
      </c>
      <c r="F104" s="54">
        <v>200</v>
      </c>
      <c r="G104" s="65">
        <v>114</v>
      </c>
      <c r="H104" s="54">
        <v>200</v>
      </c>
      <c r="I104" s="65">
        <v>107</v>
      </c>
      <c r="J104" s="65">
        <v>102</v>
      </c>
      <c r="K104" s="65">
        <v>97</v>
      </c>
      <c r="L104" s="54">
        <v>200</v>
      </c>
      <c r="M104" s="54">
        <v>200</v>
      </c>
      <c r="N104" s="56">
        <f>SUM(E104:M104)</f>
        <v>1420</v>
      </c>
      <c r="O104" s="56">
        <f>N104-LARGE(E104:M104,1)-LARGE(E104:M104,2)</f>
        <v>1020</v>
      </c>
      <c r="P104" s="56">
        <f>COUNTIF(E104:M104,"&lt;200")</f>
        <v>4</v>
      </c>
      <c r="Q104" s="73" t="str">
        <f>IF(ISNUMBER(SEARCH("Игорь",C104))+ISNUMBER(SEARCH("Илья",C104))+ISNUMBER(SEARCH("Никита",C104))+ISNUMBER(SEARCH("Данила",C104)),"м",IF((RIGHT(C104,1)="а")+(RIGHT(C104,1)="я")+(RIGHT(C104,1)="ь"),"ж","м"))</f>
        <v>м</v>
      </c>
      <c r="R104" s="74">
        <f>SMALL(E104:M104,1)</f>
        <v>97</v>
      </c>
      <c r="S104" s="60">
        <f>SUMIF(E104:M104,"&lt;200",E104:M104)/P104</f>
        <v>105</v>
      </c>
      <c r="T104" s="60">
        <f>VLOOKUP(C104,'Расчет 7'!$A$1:$D$111,2,FALSE)</f>
        <v>125.57</v>
      </c>
    </row>
    <row r="105" spans="1:20" ht="12.75">
      <c r="A105" s="50">
        <f t="shared" si="1"/>
        <v>104</v>
      </c>
      <c r="B105" s="61"/>
      <c r="C105" s="50" t="s">
        <v>588</v>
      </c>
      <c r="D105" s="50"/>
      <c r="E105" s="54">
        <v>200</v>
      </c>
      <c r="F105" s="54">
        <v>200</v>
      </c>
      <c r="G105" s="54">
        <v>200</v>
      </c>
      <c r="H105" s="54">
        <v>200</v>
      </c>
      <c r="I105" s="54">
        <v>200</v>
      </c>
      <c r="J105" s="63">
        <v>72</v>
      </c>
      <c r="K105" s="65">
        <v>89</v>
      </c>
      <c r="L105" s="63">
        <v>64</v>
      </c>
      <c r="M105" s="54">
        <v>200</v>
      </c>
      <c r="N105" s="56">
        <f>SUM(E105:M105)</f>
        <v>1425</v>
      </c>
      <c r="O105" s="56">
        <f>N105-LARGE(E105:M105,1)-LARGE(E105:M105,2)</f>
        <v>1025</v>
      </c>
      <c r="P105" s="56">
        <f>COUNTIF(E105:M105,"&lt;200")</f>
        <v>3</v>
      </c>
      <c r="Q105" s="73" t="str">
        <f>IF(ISNUMBER(SEARCH("Игорь",C105))+ISNUMBER(SEARCH("Илья",C105))+ISNUMBER(SEARCH("Никита",C105))+ISNUMBER(SEARCH("Данила",C105)),"м",IF((RIGHT(C105,1)="а")+(RIGHT(C105,1)="я")+(RIGHT(C105,1)="ь"),"ж","м"))</f>
        <v>м</v>
      </c>
      <c r="R105" s="74">
        <f>SMALL(E105:M105,1)</f>
        <v>64</v>
      </c>
      <c r="S105" s="60">
        <f>SUMIF(E105:M105,"&lt;200",E105:M105)/P105</f>
        <v>75</v>
      </c>
      <c r="T105" s="60">
        <v>130</v>
      </c>
    </row>
    <row r="106" spans="1:20" ht="12.75">
      <c r="A106" s="50">
        <f t="shared" si="1"/>
        <v>105</v>
      </c>
      <c r="B106" s="61"/>
      <c r="C106" s="50" t="s">
        <v>171</v>
      </c>
      <c r="D106" s="50"/>
      <c r="E106" s="54">
        <v>200</v>
      </c>
      <c r="F106" s="54">
        <v>200</v>
      </c>
      <c r="G106" s="53">
        <v>13</v>
      </c>
      <c r="H106" s="53">
        <v>13</v>
      </c>
      <c r="I106" s="54">
        <v>200</v>
      </c>
      <c r="J106" s="54">
        <v>200</v>
      </c>
      <c r="K106" s="54">
        <v>200</v>
      </c>
      <c r="L106" s="54">
        <v>200</v>
      </c>
      <c r="M106" s="54">
        <v>200</v>
      </c>
      <c r="N106" s="56">
        <f>SUM(E106:M106)</f>
        <v>1426</v>
      </c>
      <c r="O106" s="56">
        <f>N106-LARGE(E106:M106,1)-LARGE(E106:M106,2)</f>
        <v>1026</v>
      </c>
      <c r="P106" s="56">
        <f>COUNTIF(E106:M106,"&lt;200")</f>
        <v>2</v>
      </c>
      <c r="Q106" s="73" t="str">
        <f>IF(ISNUMBER(SEARCH("Игорь",C106))+ISNUMBER(SEARCH("Илья",C106))+ISNUMBER(SEARCH("Никита",C106))+ISNUMBER(SEARCH("Данила",C106)),"м",IF((RIGHT(C106,1)="а")+(RIGHT(C106,1)="я")+(RIGHT(C106,1)="ь"),"ж","м"))</f>
        <v>м</v>
      </c>
      <c r="R106" s="74">
        <f>SMALL(E106:M106,1)</f>
        <v>13</v>
      </c>
      <c r="S106" s="60">
        <f>SUMIF(E106:M106,"&lt;200",E106:M106)/P106</f>
        <v>13</v>
      </c>
      <c r="T106" s="60">
        <f>VLOOKUP(C106,'Расчет 4'!$A$1:$D$92,3,FALSE)</f>
        <v>546.71</v>
      </c>
    </row>
    <row r="107" spans="1:20" ht="12.75">
      <c r="A107" s="50">
        <f t="shared" si="1"/>
        <v>106</v>
      </c>
      <c r="B107" s="61"/>
      <c r="C107" s="50" t="s">
        <v>548</v>
      </c>
      <c r="D107" s="50" t="s">
        <v>590</v>
      </c>
      <c r="E107" s="54">
        <v>200</v>
      </c>
      <c r="F107" s="65">
        <v>125</v>
      </c>
      <c r="G107" s="54">
        <v>200</v>
      </c>
      <c r="H107" s="65">
        <v>112</v>
      </c>
      <c r="I107" s="65">
        <v>99</v>
      </c>
      <c r="J107" s="54">
        <v>200</v>
      </c>
      <c r="K107" s="65">
        <v>94</v>
      </c>
      <c r="L107" s="54">
        <v>200</v>
      </c>
      <c r="M107" s="54">
        <v>200</v>
      </c>
      <c r="N107" s="56">
        <f>SUM(E107:M107)</f>
        <v>1430</v>
      </c>
      <c r="O107" s="56">
        <f>N107-LARGE(E107:M107,1)-LARGE(E107:M107,2)</f>
        <v>1030</v>
      </c>
      <c r="P107" s="56">
        <f>COUNTIF(E107:M107,"&lt;200")</f>
        <v>4</v>
      </c>
      <c r="Q107" s="73" t="str">
        <f>IF(ISNUMBER(SEARCH("Игорь",C107))+ISNUMBER(SEARCH("Илья",C107))+ISNUMBER(SEARCH("Никита",C107))+ISNUMBER(SEARCH("Данила",C107)),"м",IF((RIGHT(C107,1)="а")+(RIGHT(C107,1)="я")+(RIGHT(C107,1)="ь"),"ж","м"))</f>
        <v>м</v>
      </c>
      <c r="R107" s="74">
        <f>SMALL(E107:M107,1)</f>
        <v>94</v>
      </c>
      <c r="S107" s="60">
        <f>SUMIF(E107:M107,"&lt;200",E107:M107)/P107</f>
        <v>107.5</v>
      </c>
      <c r="T107" s="60">
        <f>VLOOKUP(C107,'Расчет 7'!$A$1:$D$111,2,FALSE)</f>
        <v>79.35</v>
      </c>
    </row>
    <row r="108" spans="1:20" ht="12.75">
      <c r="A108" s="50">
        <f t="shared" si="1"/>
        <v>107</v>
      </c>
      <c r="B108" s="61"/>
      <c r="C108" s="50" t="s">
        <v>222</v>
      </c>
      <c r="D108" s="50" t="s">
        <v>166</v>
      </c>
      <c r="E108" s="53">
        <v>17</v>
      </c>
      <c r="F108" s="54">
        <v>200</v>
      </c>
      <c r="G108" s="53">
        <v>17</v>
      </c>
      <c r="H108" s="54">
        <v>200</v>
      </c>
      <c r="I108" s="54">
        <v>200</v>
      </c>
      <c r="J108" s="54">
        <v>200</v>
      </c>
      <c r="K108" s="54">
        <v>200</v>
      </c>
      <c r="L108" s="54">
        <v>200</v>
      </c>
      <c r="M108" s="54">
        <v>200</v>
      </c>
      <c r="N108" s="56">
        <f>SUM(E108:M108)</f>
        <v>1434</v>
      </c>
      <c r="O108" s="56">
        <f>N108-LARGE(E108:M108,1)-LARGE(E108:M108,2)</f>
        <v>1034</v>
      </c>
      <c r="P108" s="56">
        <f>COUNTIF(E108:M108,"&lt;200")</f>
        <v>2</v>
      </c>
      <c r="Q108" s="73" t="str">
        <f>IF(ISNUMBER(SEARCH("Игорь",C108))+ISNUMBER(SEARCH("Илья",C108))+ISNUMBER(SEARCH("Никита",C108))+ISNUMBER(SEARCH("Данила",C108)),"м",IF((RIGHT(C108,1)="а")+(RIGHT(C108,1)="я")+(RIGHT(C108,1)="ь"),"ж","м"))</f>
        <v>м</v>
      </c>
      <c r="R108" s="74">
        <f>SMALL(E108:M108,1)</f>
        <v>17</v>
      </c>
      <c r="S108" s="60">
        <f>SUMIF(E108:M108,"&lt;200",E108:M108)/P108</f>
        <v>17</v>
      </c>
      <c r="T108" s="60">
        <v>515.8</v>
      </c>
    </row>
    <row r="109" spans="1:20" ht="12.75">
      <c r="A109" s="50">
        <f t="shared" si="1"/>
        <v>108</v>
      </c>
      <c r="B109" s="61"/>
      <c r="C109" s="50" t="s">
        <v>110</v>
      </c>
      <c r="D109" s="50"/>
      <c r="E109" s="54">
        <v>200</v>
      </c>
      <c r="F109" s="53">
        <v>15</v>
      </c>
      <c r="G109" s="54">
        <v>200</v>
      </c>
      <c r="H109" s="53">
        <v>24</v>
      </c>
      <c r="I109" s="54">
        <v>200</v>
      </c>
      <c r="J109" s="54">
        <v>200</v>
      </c>
      <c r="K109" s="54">
        <v>200</v>
      </c>
      <c r="L109" s="54">
        <v>200</v>
      </c>
      <c r="M109" s="54">
        <v>200</v>
      </c>
      <c r="N109" s="56">
        <f>SUM(E109:M109)</f>
        <v>1439</v>
      </c>
      <c r="O109" s="56">
        <f>N109-LARGE(E109:M109,1)-LARGE(E109:M109,2)</f>
        <v>1039</v>
      </c>
      <c r="P109" s="56">
        <f>COUNTIF(E109:M109,"&lt;200")</f>
        <v>2</v>
      </c>
      <c r="Q109" s="73" t="str">
        <f>IF(ISNUMBER(SEARCH("Игорь",C109))+ISNUMBER(SEARCH("Илья",C109))+ISNUMBER(SEARCH("Никита",C109))+ISNUMBER(SEARCH("Данила",C109)),"м",IF((RIGHT(C109,1)="а")+(RIGHT(C109,1)="я")+(RIGHT(C109,1)="ь"),"ж","м"))</f>
        <v>м</v>
      </c>
      <c r="R109" s="74">
        <f>SMALL(E109:M109,1)</f>
        <v>15</v>
      </c>
      <c r="S109" s="60">
        <f>SUMIF(E109:M109,"&lt;200",E109:M109)/P109</f>
        <v>19.5</v>
      </c>
      <c r="T109" s="60">
        <f>VLOOKUP(C109,'Расчет 4'!$A$1:$D$92,3,FALSE)</f>
        <v>489.97</v>
      </c>
    </row>
    <row r="110" spans="1:20" ht="12.75">
      <c r="A110" s="50">
        <f t="shared" si="1"/>
        <v>109</v>
      </c>
      <c r="B110" s="61"/>
      <c r="C110" s="50" t="s">
        <v>142</v>
      </c>
      <c r="D110" s="50" t="s">
        <v>61</v>
      </c>
      <c r="E110" s="53">
        <v>10</v>
      </c>
      <c r="F110" s="54">
        <v>200</v>
      </c>
      <c r="G110" s="53">
        <v>32</v>
      </c>
      <c r="H110" s="54">
        <v>200</v>
      </c>
      <c r="I110" s="54">
        <v>200</v>
      </c>
      <c r="J110" s="54">
        <v>200</v>
      </c>
      <c r="K110" s="54">
        <v>200</v>
      </c>
      <c r="L110" s="54">
        <v>200</v>
      </c>
      <c r="M110" s="54">
        <v>200</v>
      </c>
      <c r="N110" s="56">
        <f>SUM(E110:M110)</f>
        <v>1442</v>
      </c>
      <c r="O110" s="56">
        <f>N110-LARGE(E110:M110,1)-LARGE(E110:M110,2)</f>
        <v>1042</v>
      </c>
      <c r="P110" s="56">
        <f>COUNTIF(E110:M110,"&lt;200")</f>
        <v>2</v>
      </c>
      <c r="Q110" s="73" t="str">
        <f>IF(ISNUMBER(SEARCH("Игорь",C110))+ISNUMBER(SEARCH("Илья",C110))+ISNUMBER(SEARCH("Никита",C110))+ISNUMBER(SEARCH("Данила",C110)),"м",IF((RIGHT(C110,1)="а")+(RIGHT(C110,1)="я")+(RIGHT(C110,1)="ь"),"ж","м"))</f>
        <v>м</v>
      </c>
      <c r="R110" s="74">
        <f>SMALL(E110:M110,1)</f>
        <v>10</v>
      </c>
      <c r="S110" s="60">
        <f>SUMIF(E110:M110,"&lt;200",E110:M110)/P110</f>
        <v>21</v>
      </c>
      <c r="T110" s="60">
        <v>488.28</v>
      </c>
    </row>
    <row r="111" spans="1:20" ht="12.75">
      <c r="A111" s="50">
        <f t="shared" si="1"/>
        <v>110</v>
      </c>
      <c r="B111" s="61"/>
      <c r="C111" s="50" t="s">
        <v>14</v>
      </c>
      <c r="D111" s="50" t="s">
        <v>15</v>
      </c>
      <c r="E111" s="53">
        <v>11</v>
      </c>
      <c r="F111" s="54">
        <v>200</v>
      </c>
      <c r="G111" s="54">
        <v>200</v>
      </c>
      <c r="H111" s="54">
        <v>200</v>
      </c>
      <c r="I111" s="54">
        <v>200</v>
      </c>
      <c r="J111" s="54">
        <v>200</v>
      </c>
      <c r="K111" s="53">
        <v>32</v>
      </c>
      <c r="L111" s="54">
        <v>200</v>
      </c>
      <c r="M111" s="54">
        <v>200</v>
      </c>
      <c r="N111" s="56">
        <f>SUM(E111:M111)</f>
        <v>1443</v>
      </c>
      <c r="O111" s="56">
        <f>N111-LARGE(E111:M111,1)-LARGE(E111:M111,2)</f>
        <v>1043</v>
      </c>
      <c r="P111" s="56">
        <f>COUNTIF(E111:M111,"&lt;200")</f>
        <v>2</v>
      </c>
      <c r="Q111" s="73" t="str">
        <f>IF(ISNUMBER(SEARCH("Игорь",C111))+ISNUMBER(SEARCH("Илья",C111))+ISNUMBER(SEARCH("Никита",C111))+ISNUMBER(SEARCH("Данила",C111)),"м",IF((RIGHT(C111,1)="а")+(RIGHT(C111,1)="я")+(RIGHT(C111,1)="ь"),"ж","м"))</f>
        <v>м</v>
      </c>
      <c r="R111" s="74">
        <f>SMALL(E111:M111,1)</f>
        <v>11</v>
      </c>
      <c r="S111" s="60">
        <f>SUMIF(E111:M111,"&lt;200",E111:M111)/P111</f>
        <v>21.5</v>
      </c>
      <c r="T111" s="60">
        <f>VLOOKUP(C111,'Расчет 7'!$A$1:$D$111,2,FALSE)</f>
        <v>439.85</v>
      </c>
    </row>
    <row r="112" spans="1:20" ht="12.75">
      <c r="A112" s="50">
        <f t="shared" si="1"/>
        <v>111</v>
      </c>
      <c r="B112" s="61"/>
      <c r="C112" s="50" t="s">
        <v>165</v>
      </c>
      <c r="D112" s="50"/>
      <c r="E112" s="54">
        <v>200</v>
      </c>
      <c r="F112" s="54">
        <v>200</v>
      </c>
      <c r="G112" s="53">
        <v>22</v>
      </c>
      <c r="H112" s="54">
        <v>200</v>
      </c>
      <c r="I112" s="53">
        <v>23</v>
      </c>
      <c r="J112" s="54">
        <v>200</v>
      </c>
      <c r="K112" s="54">
        <v>200</v>
      </c>
      <c r="L112" s="54">
        <v>200</v>
      </c>
      <c r="M112" s="54">
        <v>200</v>
      </c>
      <c r="N112" s="56">
        <f>SUM(E112:M112)</f>
        <v>1445</v>
      </c>
      <c r="O112" s="56">
        <f>N112-LARGE(E112:M112,1)-LARGE(E112:M112,2)</f>
        <v>1045</v>
      </c>
      <c r="P112" s="56">
        <f>COUNTIF(E112:M112,"&lt;200")</f>
        <v>2</v>
      </c>
      <c r="Q112" s="73" t="str">
        <f>IF(ISNUMBER(SEARCH("Игорь",C112))+ISNUMBER(SEARCH("Илья",C112))+ISNUMBER(SEARCH("Никита",C112))+ISNUMBER(SEARCH("Данила",C112)),"м",IF((RIGHT(C112,1)="а")+(RIGHT(C112,1)="я")+(RIGHT(C112,1)="ь"),"ж","м"))</f>
        <v>м</v>
      </c>
      <c r="R112" s="74">
        <f>SMALL(E112:M112,1)</f>
        <v>22</v>
      </c>
      <c r="S112" s="60">
        <f>SUMIF(E112:M112,"&lt;200",E112:M112)/P112</f>
        <v>22.5</v>
      </c>
      <c r="T112" s="60">
        <f>VLOOKUP(C112,'V тур (расчет)'!$A$1:$D$91,2,FALSE)</f>
        <v>476.35</v>
      </c>
    </row>
    <row r="113" spans="1:20" ht="12.75">
      <c r="A113" s="50">
        <f t="shared" si="1"/>
        <v>112</v>
      </c>
      <c r="B113" s="61"/>
      <c r="C113" s="50" t="s">
        <v>246</v>
      </c>
      <c r="D113" s="50"/>
      <c r="E113" s="54">
        <v>200</v>
      </c>
      <c r="F113" s="63">
        <v>88</v>
      </c>
      <c r="G113" s="54">
        <v>200</v>
      </c>
      <c r="H113" s="63">
        <v>81</v>
      </c>
      <c r="I113" s="54">
        <v>200</v>
      </c>
      <c r="J113" s="63">
        <v>76</v>
      </c>
      <c r="K113" s="54">
        <v>200</v>
      </c>
      <c r="L113" s="54">
        <v>200</v>
      </c>
      <c r="M113" s="54">
        <v>200</v>
      </c>
      <c r="N113" s="56">
        <f>SUM(E113:M113)</f>
        <v>1445</v>
      </c>
      <c r="O113" s="56">
        <f>N113-LARGE(E113:M113,1)-LARGE(E113:M113,2)</f>
        <v>1045</v>
      </c>
      <c r="P113" s="56">
        <f>COUNTIF(E113:M113,"&lt;200")</f>
        <v>3</v>
      </c>
      <c r="Q113" s="73" t="str">
        <f>IF(ISNUMBER(SEARCH("Игорь",C113))+ISNUMBER(SEARCH("Илья",C113))+ISNUMBER(SEARCH("Никита",C113))+ISNUMBER(SEARCH("Данила",C113)),"м",IF((RIGHT(C113,1)="а")+(RIGHT(C113,1)="я")+(RIGHT(C113,1)="ь"),"ж","м"))</f>
        <v>м</v>
      </c>
      <c r="R113" s="74">
        <f>SMALL(E113:M113,1)</f>
        <v>76</v>
      </c>
      <c r="S113" s="60">
        <f>SUMIF(E113:M113,"&lt;200",E113:M113)/P113</f>
        <v>81.66666666666667</v>
      </c>
      <c r="T113" s="60">
        <f>VLOOKUP(C113,'Расчет 6'!$A$1:$D$112,2,FALSE)</f>
        <v>200.14</v>
      </c>
    </row>
    <row r="114" spans="1:20" ht="12.75">
      <c r="A114" s="50">
        <f t="shared" si="1"/>
        <v>113</v>
      </c>
      <c r="B114" s="61"/>
      <c r="C114" s="50" t="s">
        <v>480</v>
      </c>
      <c r="D114" s="50"/>
      <c r="E114" s="54">
        <v>200</v>
      </c>
      <c r="F114" s="54">
        <v>200</v>
      </c>
      <c r="G114" s="53">
        <v>28</v>
      </c>
      <c r="H114" s="53">
        <v>20</v>
      </c>
      <c r="I114" s="54">
        <v>200</v>
      </c>
      <c r="J114" s="54">
        <v>200</v>
      </c>
      <c r="K114" s="54">
        <v>200</v>
      </c>
      <c r="L114" s="54">
        <v>200</v>
      </c>
      <c r="M114" s="54">
        <v>200</v>
      </c>
      <c r="N114" s="56">
        <f>SUM(E114:M114)</f>
        <v>1448</v>
      </c>
      <c r="O114" s="56">
        <f>N114-LARGE(E114:M114,1)-LARGE(E114:M114,2)</f>
        <v>1048</v>
      </c>
      <c r="P114" s="56">
        <f>COUNTIF(E114:M114,"&lt;200")</f>
        <v>2</v>
      </c>
      <c r="Q114" s="73" t="str">
        <f>IF(ISNUMBER(SEARCH("Игорь",C114))+ISNUMBER(SEARCH("Илья",C114))+ISNUMBER(SEARCH("Никита",C114))+ISNUMBER(SEARCH("Данила",C114)),"м",IF((RIGHT(C114,1)="а")+(RIGHT(C114,1)="я")+(RIGHT(C114,1)="ь"),"ж","м"))</f>
        <v>м</v>
      </c>
      <c r="R114" s="74">
        <f>SMALL(E114:M114,1)</f>
        <v>20</v>
      </c>
      <c r="S114" s="60">
        <f>SUMIF(E114:M114,"&lt;200",E114:M114)/P114</f>
        <v>24</v>
      </c>
      <c r="T114" s="60">
        <f>VLOOKUP(C114,'Расчет 4'!$A$1:$D$92,3,FALSE)</f>
        <v>493.52</v>
      </c>
    </row>
    <row r="115" spans="1:20" ht="12.75">
      <c r="A115" s="50">
        <f t="shared" si="1"/>
        <v>114</v>
      </c>
      <c r="B115" s="61"/>
      <c r="C115" s="50" t="s">
        <v>83</v>
      </c>
      <c r="D115" s="50" t="s">
        <v>84</v>
      </c>
      <c r="E115" s="53">
        <v>21</v>
      </c>
      <c r="F115" s="54">
        <v>200</v>
      </c>
      <c r="G115" s="54">
        <v>200</v>
      </c>
      <c r="H115" s="54">
        <v>200</v>
      </c>
      <c r="I115" s="54">
        <v>200</v>
      </c>
      <c r="J115" s="53">
        <v>29</v>
      </c>
      <c r="K115" s="54">
        <v>200</v>
      </c>
      <c r="L115" s="54">
        <v>200</v>
      </c>
      <c r="M115" s="54">
        <v>200</v>
      </c>
      <c r="N115" s="56">
        <f>SUM(E115:M115)</f>
        <v>1450</v>
      </c>
      <c r="O115" s="56">
        <f>N115-LARGE(E115:M115,1)-LARGE(E115:M115,2)</f>
        <v>1050</v>
      </c>
      <c r="P115" s="56">
        <f>COUNTIF(E115:M115,"&lt;200")</f>
        <v>2</v>
      </c>
      <c r="Q115" s="73" t="str">
        <f>IF(ISNUMBER(SEARCH("Игорь",C115))+ISNUMBER(SEARCH("Илья",C115))+ISNUMBER(SEARCH("Никита",C115))+ISNUMBER(SEARCH("Данила",C115)),"м",IF((RIGHT(C115,1)="а")+(RIGHT(C115,1)="я")+(RIGHT(C115,1)="ь"),"ж","м"))</f>
        <v>м</v>
      </c>
      <c r="R115" s="74">
        <f>SMALL(E115:M115,1)</f>
        <v>21</v>
      </c>
      <c r="S115" s="60">
        <f>SUMIF(E115:M115,"&lt;200",E115:M115)/P115</f>
        <v>25</v>
      </c>
      <c r="T115" s="60">
        <f>VLOOKUP(C115,'Расчет 6'!$A$1:$D$112,2,FALSE)</f>
        <v>545.96</v>
      </c>
    </row>
    <row r="116" spans="1:20" ht="12.75">
      <c r="A116" s="50">
        <f t="shared" si="1"/>
        <v>115</v>
      </c>
      <c r="B116" s="61"/>
      <c r="C116" s="50" t="s">
        <v>453</v>
      </c>
      <c r="D116" s="50" t="s">
        <v>37</v>
      </c>
      <c r="E116" s="62">
        <v>25</v>
      </c>
      <c r="F116" s="53">
        <v>26</v>
      </c>
      <c r="G116" s="54">
        <v>200</v>
      </c>
      <c r="H116" s="54">
        <v>200</v>
      </c>
      <c r="I116" s="54">
        <v>200</v>
      </c>
      <c r="J116" s="54">
        <v>200</v>
      </c>
      <c r="K116" s="54">
        <v>200</v>
      </c>
      <c r="L116" s="54">
        <v>200</v>
      </c>
      <c r="M116" s="54">
        <v>200</v>
      </c>
      <c r="N116" s="56">
        <f>SUM(E116:M116)</f>
        <v>1451</v>
      </c>
      <c r="O116" s="56">
        <f>N116-LARGE(E116:M116,1)-LARGE(E116:M116,2)</f>
        <v>1051</v>
      </c>
      <c r="P116" s="56">
        <f>COUNTIF(E116:M116,"&lt;200")</f>
        <v>2</v>
      </c>
      <c r="Q116" s="73" t="str">
        <f>IF(ISNUMBER(SEARCH("Игорь",C116))+ISNUMBER(SEARCH("Илья",C116))+ISNUMBER(SEARCH("Никита",C116))+ISNUMBER(SEARCH("Данила",C116)),"м",IF((RIGHT(C116,1)="а")+(RIGHT(C116,1)="я")+(RIGHT(C116,1)="ь"),"ж","м"))</f>
        <v>м</v>
      </c>
      <c r="R116" s="74">
        <f>SMALL(E116:M116,1)</f>
        <v>25</v>
      </c>
      <c r="S116" s="60">
        <f>SUMIF(E116:M116,"&lt;200",E116:M116)/P116</f>
        <v>25.5</v>
      </c>
      <c r="T116" s="60">
        <v>509.09</v>
      </c>
    </row>
    <row r="117" spans="1:20" ht="12.75">
      <c r="A117" s="50">
        <f t="shared" si="1"/>
        <v>116</v>
      </c>
      <c r="B117" s="61"/>
      <c r="C117" s="50" t="s">
        <v>85</v>
      </c>
      <c r="D117" s="50"/>
      <c r="E117" s="54">
        <v>200</v>
      </c>
      <c r="F117" s="53">
        <v>24</v>
      </c>
      <c r="G117" s="53">
        <v>34</v>
      </c>
      <c r="H117" s="54">
        <v>200</v>
      </c>
      <c r="I117" s="54">
        <v>200</v>
      </c>
      <c r="J117" s="54">
        <v>200</v>
      </c>
      <c r="K117" s="54">
        <v>200</v>
      </c>
      <c r="L117" s="54">
        <v>200</v>
      </c>
      <c r="M117" s="54">
        <v>200</v>
      </c>
      <c r="N117" s="56">
        <f>SUM(E117:M117)</f>
        <v>1458</v>
      </c>
      <c r="O117" s="56">
        <f>N117-LARGE(E117:M117,1)-LARGE(E117:M117,2)</f>
        <v>1058</v>
      </c>
      <c r="P117" s="56">
        <f>COUNTIF(E117:M117,"&lt;200")</f>
        <v>2</v>
      </c>
      <c r="Q117" s="73" t="str">
        <f>IF(ISNUMBER(SEARCH("Игорь",C117))+ISNUMBER(SEARCH("Илья",C117))+ISNUMBER(SEARCH("Никита",C117))+ISNUMBER(SEARCH("Данила",C117)),"м",IF((RIGHT(C117,1)="а")+(RIGHT(C117,1)="я")+(RIGHT(C117,1)="ь"),"ж","м"))</f>
        <v>м</v>
      </c>
      <c r="R117" s="74">
        <f>SMALL(E117:M117,1)</f>
        <v>24</v>
      </c>
      <c r="S117" s="60">
        <f>SUMIF(E117:M117,"&lt;200",E117:M117)/P117</f>
        <v>29</v>
      </c>
      <c r="T117" s="60">
        <v>460.15</v>
      </c>
    </row>
    <row r="118" spans="1:20" ht="12.75">
      <c r="A118" s="50">
        <f t="shared" si="1"/>
        <v>117</v>
      </c>
      <c r="B118" s="61"/>
      <c r="C118" s="50" t="s">
        <v>216</v>
      </c>
      <c r="D118" s="50" t="s">
        <v>24</v>
      </c>
      <c r="E118" s="63">
        <v>68</v>
      </c>
      <c r="F118" s="63">
        <v>100</v>
      </c>
      <c r="G118" s="54">
        <v>200</v>
      </c>
      <c r="H118" s="54">
        <v>200</v>
      </c>
      <c r="I118" s="54">
        <v>200</v>
      </c>
      <c r="J118" s="65">
        <v>90</v>
      </c>
      <c r="K118" s="54">
        <v>200</v>
      </c>
      <c r="L118" s="54">
        <v>200</v>
      </c>
      <c r="M118" s="54">
        <v>200</v>
      </c>
      <c r="N118" s="56">
        <f>SUM(E118:M118)</f>
        <v>1458</v>
      </c>
      <c r="O118" s="56">
        <f>N118-LARGE(E118:M118,1)-LARGE(E118:M118,2)</f>
        <v>1058</v>
      </c>
      <c r="P118" s="56">
        <f>COUNTIF(E118:M118,"&lt;200")</f>
        <v>3</v>
      </c>
      <c r="Q118" s="73" t="str">
        <f>IF(ISNUMBER(SEARCH("Игорь",C118))+ISNUMBER(SEARCH("Илья",C118))+ISNUMBER(SEARCH("Никита",C118))+ISNUMBER(SEARCH("Данила",C118)),"м",IF((RIGHT(C118,1)="а")+(RIGHT(C118,1)="я")+(RIGHT(C118,1)="ь"),"ж","м"))</f>
        <v>м</v>
      </c>
      <c r="R118" s="74">
        <f>SMALL(E118:M118,1)</f>
        <v>68</v>
      </c>
      <c r="S118" s="60">
        <f>SUMIF(E118:M118,"&lt;200",E118:M118)/P118</f>
        <v>86</v>
      </c>
      <c r="T118" s="60">
        <f>VLOOKUP(C118,'Расчет 6'!$A$1:$D$112,2,FALSE)</f>
        <v>144.77</v>
      </c>
    </row>
    <row r="119" spans="1:20" ht="12.75">
      <c r="A119" s="50">
        <f t="shared" si="1"/>
        <v>118</v>
      </c>
      <c r="B119" s="61"/>
      <c r="C119" s="50" t="s">
        <v>531</v>
      </c>
      <c r="D119" s="50" t="s">
        <v>532</v>
      </c>
      <c r="E119" s="62">
        <v>31</v>
      </c>
      <c r="F119" s="54">
        <v>200</v>
      </c>
      <c r="G119" s="54">
        <v>200</v>
      </c>
      <c r="H119" s="54">
        <v>200</v>
      </c>
      <c r="I119" s="62">
        <v>45</v>
      </c>
      <c r="J119" s="54">
        <v>200</v>
      </c>
      <c r="K119" s="54">
        <v>200</v>
      </c>
      <c r="L119" s="54">
        <v>200</v>
      </c>
      <c r="M119" s="54">
        <v>200</v>
      </c>
      <c r="N119" s="56">
        <f>SUM(E119:M119)</f>
        <v>1476</v>
      </c>
      <c r="O119" s="56">
        <f>N119-LARGE(E119:M119,1)-LARGE(E119:M119,2)</f>
        <v>1076</v>
      </c>
      <c r="P119" s="56">
        <f>COUNTIF(E119:M119,"&lt;200")</f>
        <v>2</v>
      </c>
      <c r="Q119" s="73" t="str">
        <f>IF(ISNUMBER(SEARCH("Игорь",C119))+ISNUMBER(SEARCH("Илья",C119))+ISNUMBER(SEARCH("Никита",C119))+ISNUMBER(SEARCH("Данила",C119)),"м",IF((RIGHT(C119,1)="а")+(RIGHT(C119,1)="я")+(RIGHT(C119,1)="ь"),"ж","м"))</f>
        <v>м</v>
      </c>
      <c r="R119" s="74">
        <f>SMALL(E119:M119,1)</f>
        <v>31</v>
      </c>
      <c r="S119" s="60">
        <f>SUMIF(E119:M119,"&lt;200",E119:M119)/P119</f>
        <v>38</v>
      </c>
      <c r="T119" s="60">
        <f>VLOOKUP(C119,'V тур (расчет)'!$A$1:$D$91,2,FALSE)</f>
        <v>458.23</v>
      </c>
    </row>
    <row r="120" spans="1:20" ht="12.75">
      <c r="A120" s="50">
        <f t="shared" si="1"/>
        <v>119</v>
      </c>
      <c r="B120" s="61"/>
      <c r="C120" s="50" t="s">
        <v>247</v>
      </c>
      <c r="D120" s="50"/>
      <c r="E120" s="54">
        <v>200</v>
      </c>
      <c r="F120" s="54">
        <v>200</v>
      </c>
      <c r="G120" s="62">
        <v>41</v>
      </c>
      <c r="H120" s="54">
        <v>200</v>
      </c>
      <c r="I120" s="62">
        <v>40</v>
      </c>
      <c r="J120" s="54">
        <v>200</v>
      </c>
      <c r="K120" s="54">
        <v>200</v>
      </c>
      <c r="L120" s="54">
        <v>200</v>
      </c>
      <c r="M120" s="54">
        <v>200</v>
      </c>
      <c r="N120" s="56">
        <f>SUM(E120:M120)</f>
        <v>1481</v>
      </c>
      <c r="O120" s="56">
        <f>N120-LARGE(E120:M120,1)-LARGE(E120:M120,2)</f>
        <v>1081</v>
      </c>
      <c r="P120" s="56">
        <f>COUNTIF(E120:M120,"&lt;200")</f>
        <v>2</v>
      </c>
      <c r="Q120" s="73" t="str">
        <f>IF(ISNUMBER(SEARCH("Игорь",C120))+ISNUMBER(SEARCH("Илья",C120))+ISNUMBER(SEARCH("Никита",C120))+ISNUMBER(SEARCH("Данила",C120)),"м",IF((RIGHT(C120,1)="а")+(RIGHT(C120,1)="я")+(RIGHT(C120,1)="ь"),"ж","м"))</f>
        <v>м</v>
      </c>
      <c r="R120" s="74">
        <f>SMALL(E120:M120,1)</f>
        <v>40</v>
      </c>
      <c r="S120" s="60">
        <f>SUMIF(E120:M120,"&lt;200",E120:M120)/P120</f>
        <v>40.5</v>
      </c>
      <c r="T120" s="60">
        <f>VLOOKUP(C120,'V тур (расчет)'!$A$1:$D$91,2,FALSE)</f>
        <v>394.45</v>
      </c>
    </row>
    <row r="121" spans="1:20" ht="12.75">
      <c r="A121" s="50">
        <f t="shared" si="1"/>
        <v>120</v>
      </c>
      <c r="B121" s="61"/>
      <c r="C121" s="50" t="s">
        <v>487</v>
      </c>
      <c r="D121" s="50"/>
      <c r="E121" s="54">
        <v>200</v>
      </c>
      <c r="F121" s="54">
        <v>200</v>
      </c>
      <c r="G121" s="63">
        <v>101</v>
      </c>
      <c r="H121" s="54">
        <v>200</v>
      </c>
      <c r="I121" s="54">
        <v>200</v>
      </c>
      <c r="J121" s="54">
        <v>200</v>
      </c>
      <c r="K121" s="65">
        <v>101</v>
      </c>
      <c r="L121" s="65">
        <v>80</v>
      </c>
      <c r="M121" s="54">
        <v>200</v>
      </c>
      <c r="N121" s="56">
        <f>SUM(E121:M121)</f>
        <v>1482</v>
      </c>
      <c r="O121" s="56">
        <f>N121-LARGE(E121:M121,1)-LARGE(E121:M121,2)</f>
        <v>1082</v>
      </c>
      <c r="P121" s="56">
        <f>COUNTIF(E121:M121,"&lt;200")</f>
        <v>3</v>
      </c>
      <c r="Q121" s="73" t="str">
        <f>IF(ISNUMBER(SEARCH("Игорь",C121))+ISNUMBER(SEARCH("Илья",C121))+ISNUMBER(SEARCH("Никита",C121))+ISNUMBER(SEARCH("Данила",C121)),"м",IF((RIGHT(C121,1)="а")+(RIGHT(C121,1)="я")+(RIGHT(C121,1)="ь"),"ж","м"))</f>
        <v>м</v>
      </c>
      <c r="R121" s="74">
        <f>SMALL(E121:M121,1)</f>
        <v>80</v>
      </c>
      <c r="S121" s="60">
        <f>SUMIF(E121:M121,"&lt;200",E121:M121)/P121</f>
        <v>94</v>
      </c>
      <c r="T121" s="60">
        <f>VLOOKUP(C121,'Расчет 8'!$A$1:$D$109,2,FALSE)</f>
        <v>171.26</v>
      </c>
    </row>
    <row r="122" spans="1:20" ht="12.75">
      <c r="A122" s="50">
        <f t="shared" si="1"/>
        <v>121</v>
      </c>
      <c r="B122" s="61"/>
      <c r="C122" s="50" t="s">
        <v>143</v>
      </c>
      <c r="D122" s="50"/>
      <c r="E122" s="54">
        <v>200</v>
      </c>
      <c r="F122" s="54">
        <v>200</v>
      </c>
      <c r="G122" s="54">
        <v>200</v>
      </c>
      <c r="H122" s="54">
        <v>200</v>
      </c>
      <c r="I122" s="54">
        <v>200</v>
      </c>
      <c r="J122" s="54">
        <v>200</v>
      </c>
      <c r="K122" s="62">
        <v>51</v>
      </c>
      <c r="L122" s="62">
        <v>33</v>
      </c>
      <c r="M122" s="54">
        <v>200</v>
      </c>
      <c r="N122" s="56">
        <f>SUM(E122:M122)</f>
        <v>1484</v>
      </c>
      <c r="O122" s="56">
        <f>N122-LARGE(E122:M122,1)-LARGE(E122:M122,2)</f>
        <v>1084</v>
      </c>
      <c r="P122" s="56">
        <f>COUNTIF(E122:M122,"&lt;200")</f>
        <v>2</v>
      </c>
      <c r="Q122" s="73" t="str">
        <f>IF(ISNUMBER(SEARCH("Игорь",C122))+ISNUMBER(SEARCH("Илья",C122))+ISNUMBER(SEARCH("Никита",C122))+ISNUMBER(SEARCH("Данила",C122)),"м",IF((RIGHT(C122,1)="а")+(RIGHT(C122,1)="я")+(RIGHT(C122,1)="ь"),"ж","м"))</f>
        <v>м</v>
      </c>
      <c r="R122" s="74">
        <f>SMALL(E122:M122,1)</f>
        <v>33</v>
      </c>
      <c r="S122" s="60">
        <f>SUMIF(E122:M122,"&lt;200",E122:M122)/P122</f>
        <v>42</v>
      </c>
      <c r="T122" s="60">
        <f>VLOOKUP(C122,'Расчет 8'!$A$1:$D$109,2,FALSE)</f>
        <v>340.14</v>
      </c>
    </row>
    <row r="123" spans="1:20" ht="12.75">
      <c r="A123" s="50">
        <f t="shared" si="1"/>
        <v>122</v>
      </c>
      <c r="B123" s="61"/>
      <c r="C123" s="50" t="s">
        <v>458</v>
      </c>
      <c r="D123" s="50" t="s">
        <v>41</v>
      </c>
      <c r="E123" s="63">
        <v>45</v>
      </c>
      <c r="F123" s="62">
        <v>40</v>
      </c>
      <c r="G123" s="54">
        <v>200</v>
      </c>
      <c r="H123" s="54">
        <v>200</v>
      </c>
      <c r="I123" s="54">
        <v>200</v>
      </c>
      <c r="J123" s="54">
        <v>200</v>
      </c>
      <c r="K123" s="54">
        <v>200</v>
      </c>
      <c r="L123" s="54">
        <v>200</v>
      </c>
      <c r="M123" s="54">
        <v>200</v>
      </c>
      <c r="N123" s="56">
        <f>SUM(E123:M123)</f>
        <v>1485</v>
      </c>
      <c r="O123" s="56">
        <f>N123-LARGE(E123:M123,1)-LARGE(E123:M123,2)</f>
        <v>1085</v>
      </c>
      <c r="P123" s="56">
        <f>COUNTIF(E123:M123,"&lt;200")</f>
        <v>2</v>
      </c>
      <c r="Q123" s="73" t="str">
        <f>IF(ISNUMBER(SEARCH("Игорь",C123))+ISNUMBER(SEARCH("Илья",C123))+ISNUMBER(SEARCH("Никита",C123))+ISNUMBER(SEARCH("Данила",C123)),"м",IF((RIGHT(C123,1)="а")+(RIGHT(C123,1)="я")+(RIGHT(C123,1)="ь"),"ж","м"))</f>
        <v>м</v>
      </c>
      <c r="R123" s="74">
        <f>SMALL(E123:M123,1)</f>
        <v>40</v>
      </c>
      <c r="S123" s="60">
        <f>SUMIF(E123:M123,"&lt;200",E123:M123)/P123</f>
        <v>42.5</v>
      </c>
      <c r="T123" s="60">
        <v>302.3</v>
      </c>
    </row>
    <row r="124" spans="1:20" ht="12.75">
      <c r="A124" s="50">
        <f t="shared" si="1"/>
        <v>123</v>
      </c>
      <c r="B124" s="61"/>
      <c r="C124" s="50" t="s">
        <v>550</v>
      </c>
      <c r="D124" s="50" t="s">
        <v>551</v>
      </c>
      <c r="E124" s="54">
        <v>200</v>
      </c>
      <c r="F124" s="65">
        <v>121</v>
      </c>
      <c r="G124" s="54">
        <v>200</v>
      </c>
      <c r="H124" s="65">
        <v>100</v>
      </c>
      <c r="I124" s="54">
        <v>200</v>
      </c>
      <c r="J124" s="54">
        <v>200</v>
      </c>
      <c r="K124" s="54">
        <v>200</v>
      </c>
      <c r="L124" s="54">
        <v>200</v>
      </c>
      <c r="M124" s="63">
        <v>65</v>
      </c>
      <c r="N124" s="56">
        <f>SUM(E124:M124)</f>
        <v>1486</v>
      </c>
      <c r="O124" s="56">
        <f>N124-LARGE(E124:M124,1)-LARGE(E124:M124,2)</f>
        <v>1086</v>
      </c>
      <c r="P124" s="56">
        <f>COUNTIF(E124:M124,"&lt;200")</f>
        <v>3</v>
      </c>
      <c r="Q124" s="73" t="str">
        <f>IF(ISNUMBER(SEARCH("Игорь",C124))+ISNUMBER(SEARCH("Илья",C124))+ISNUMBER(SEARCH("Никита",C124))+ISNUMBER(SEARCH("Данила",C124)),"м",IF((RIGHT(C124,1)="а")+(RIGHT(C124,1)="я")+(RIGHT(C124,1)="ь"),"ж","м"))</f>
        <v>м</v>
      </c>
      <c r="R124" s="74">
        <f>SMALL(E124:M124,1)</f>
        <v>65</v>
      </c>
      <c r="S124" s="60">
        <f>SUMIF(E124:M124,"&lt;200",E124:M124)/P124</f>
        <v>95.33333333333333</v>
      </c>
      <c r="T124" s="60">
        <f>VLOOKUP(C124,'Расчет 9'!$A$1:$D$109,2,FALSE)</f>
        <v>119.26</v>
      </c>
    </row>
    <row r="125" spans="1:20" ht="12.75">
      <c r="A125" s="50">
        <f t="shared" si="1"/>
        <v>124</v>
      </c>
      <c r="B125" s="61"/>
      <c r="C125" s="50" t="s">
        <v>592</v>
      </c>
      <c r="D125" s="50" t="s">
        <v>593</v>
      </c>
      <c r="E125" s="54">
        <v>200</v>
      </c>
      <c r="F125" s="54">
        <v>200</v>
      </c>
      <c r="G125" s="54">
        <v>200</v>
      </c>
      <c r="H125" s="54">
        <v>200</v>
      </c>
      <c r="I125" s="65">
        <v>116</v>
      </c>
      <c r="J125" s="65">
        <v>97</v>
      </c>
      <c r="K125" s="54">
        <v>200</v>
      </c>
      <c r="L125" s="65">
        <v>74</v>
      </c>
      <c r="M125" s="54">
        <v>200</v>
      </c>
      <c r="N125" s="56">
        <f>SUM(E125:M125)</f>
        <v>1487</v>
      </c>
      <c r="O125" s="56">
        <f>N125-LARGE(E125:M125,1)-LARGE(E125:M125,2)</f>
        <v>1087</v>
      </c>
      <c r="P125" s="56">
        <f>COUNTIF(E125:M125,"&lt;200")</f>
        <v>3</v>
      </c>
      <c r="Q125" s="73" t="str">
        <f>IF(ISNUMBER(SEARCH("Игорь",C125))+ISNUMBER(SEARCH("Илья",C125))+ISNUMBER(SEARCH("Никита",C125))+ISNUMBER(SEARCH("Данила",C125)),"м",IF((RIGHT(C125,1)="а")+(RIGHT(C125,1)="я")+(RIGHT(C125,1)="ь"),"ж","м"))</f>
        <v>м</v>
      </c>
      <c r="R125" s="74">
        <f>SMALL(E125:M125,1)</f>
        <v>74</v>
      </c>
      <c r="S125" s="60">
        <f>SUMIF(E125:M125,"&lt;200",E125:M125)/P125</f>
        <v>95.66666666666667</v>
      </c>
      <c r="T125" s="60">
        <f>VLOOKUP(C125,'Расчет 8'!$A$1:$D$109,2,FALSE)</f>
        <v>75.81</v>
      </c>
    </row>
    <row r="126" spans="1:20" ht="12.75">
      <c r="A126" s="50">
        <f t="shared" si="1"/>
        <v>125</v>
      </c>
      <c r="B126" s="61"/>
      <c r="C126" s="50" t="s">
        <v>23</v>
      </c>
      <c r="D126" s="50" t="s">
        <v>24</v>
      </c>
      <c r="E126" s="65">
        <v>83</v>
      </c>
      <c r="F126" s="65">
        <v>109</v>
      </c>
      <c r="G126" s="65">
        <v>108</v>
      </c>
      <c r="H126" s="54">
        <v>200</v>
      </c>
      <c r="I126" s="54">
        <v>200</v>
      </c>
      <c r="J126" s="54">
        <v>200</v>
      </c>
      <c r="K126" s="54">
        <v>200</v>
      </c>
      <c r="L126" s="54">
        <v>200</v>
      </c>
      <c r="M126" s="54">
        <v>200</v>
      </c>
      <c r="N126" s="56">
        <f>SUM(E126:M126)</f>
        <v>1500</v>
      </c>
      <c r="O126" s="56">
        <f>N126-LARGE(E126:M126,1)-LARGE(E126:M126,2)</f>
        <v>1100</v>
      </c>
      <c r="P126" s="56">
        <f>COUNTIF(E126:M126,"&lt;200")</f>
        <v>3</v>
      </c>
      <c r="Q126" s="73" t="str">
        <f>IF(ISNUMBER(SEARCH("Игорь",C126))+ISNUMBER(SEARCH("Илья",C126))+ISNUMBER(SEARCH("Никита",C126))+ISNUMBER(SEARCH("Данила",C126)),"м",IF((RIGHT(C126,1)="а")+(RIGHT(C126,1)="я")+(RIGHT(C126,1)="ь"),"ж","м"))</f>
        <v>м</v>
      </c>
      <c r="R126" s="74">
        <f>SMALL(E126:M126,1)</f>
        <v>83</v>
      </c>
      <c r="S126" s="60">
        <f>SUMIF(E126:M126,"&lt;200",E126:M126)/P126</f>
        <v>100</v>
      </c>
      <c r="T126" s="60"/>
    </row>
    <row r="127" spans="1:20" ht="12.75">
      <c r="A127" s="50">
        <f t="shared" si="1"/>
        <v>126</v>
      </c>
      <c r="B127" s="61"/>
      <c r="C127" s="50" t="s">
        <v>117</v>
      </c>
      <c r="D127" s="50" t="s">
        <v>118</v>
      </c>
      <c r="E127" s="54">
        <v>200</v>
      </c>
      <c r="F127" s="54">
        <v>200</v>
      </c>
      <c r="G127" s="65">
        <v>112</v>
      </c>
      <c r="H127" s="65">
        <v>98</v>
      </c>
      <c r="I127" s="65">
        <v>91</v>
      </c>
      <c r="J127" s="54">
        <v>200</v>
      </c>
      <c r="K127" s="54">
        <v>200</v>
      </c>
      <c r="L127" s="54">
        <v>200</v>
      </c>
      <c r="M127" s="54">
        <v>200</v>
      </c>
      <c r="N127" s="56">
        <f>SUM(E127:M127)</f>
        <v>1501</v>
      </c>
      <c r="O127" s="56">
        <f>N127-LARGE(E127:M127,1)-LARGE(E127:M127,2)</f>
        <v>1101</v>
      </c>
      <c r="P127" s="56">
        <f>COUNTIF(E127:M127,"&lt;200")</f>
        <v>3</v>
      </c>
      <c r="Q127" s="73" t="str">
        <f>IF(ISNUMBER(SEARCH("Игорь",C127))+ISNUMBER(SEARCH("Илья",C127))+ISNUMBER(SEARCH("Никита",C127))+ISNUMBER(SEARCH("Данила",C127)),"м",IF((RIGHT(C127,1)="а")+(RIGHT(C127,1)="я")+(RIGHT(C127,1)="ь"),"ж","м"))</f>
        <v>м</v>
      </c>
      <c r="R127" s="74">
        <f>SMALL(E127:M127,1)</f>
        <v>91</v>
      </c>
      <c r="S127" s="60">
        <f>SUMIF(E127:M127,"&lt;200",E127:M127)/P127</f>
        <v>100.33333333333333</v>
      </c>
      <c r="T127" s="60"/>
    </row>
    <row r="128" spans="1:20" ht="12.75">
      <c r="A128" s="50">
        <f t="shared" si="1"/>
        <v>127</v>
      </c>
      <c r="B128" s="61"/>
      <c r="C128" s="50" t="s">
        <v>74</v>
      </c>
      <c r="D128" s="50" t="s">
        <v>71</v>
      </c>
      <c r="E128" s="62">
        <v>38</v>
      </c>
      <c r="F128" s="62">
        <v>64</v>
      </c>
      <c r="G128" s="54">
        <v>200</v>
      </c>
      <c r="H128" s="54">
        <v>200</v>
      </c>
      <c r="I128" s="54">
        <v>200</v>
      </c>
      <c r="J128" s="54">
        <v>200</v>
      </c>
      <c r="K128" s="54">
        <v>200</v>
      </c>
      <c r="L128" s="54">
        <v>200</v>
      </c>
      <c r="M128" s="54">
        <v>200</v>
      </c>
      <c r="N128" s="56">
        <f>SUM(E128:M128)</f>
        <v>1502</v>
      </c>
      <c r="O128" s="56">
        <f>N128-LARGE(E128:M128,1)-LARGE(E128:M128,2)</f>
        <v>1102</v>
      </c>
      <c r="P128" s="56">
        <f>COUNTIF(E128:M128,"&lt;200")</f>
        <v>2</v>
      </c>
      <c r="Q128" s="73" t="str">
        <f>IF(ISNUMBER(SEARCH("Игорь",C128))+ISNUMBER(SEARCH("Илья",C128))+ISNUMBER(SEARCH("Никита",C128))+ISNUMBER(SEARCH("Данила",C128)),"м",IF((RIGHT(C128,1)="а")+(RIGHT(C128,1)="я")+(RIGHT(C128,1)="ь"),"ж","м"))</f>
        <v>м</v>
      </c>
      <c r="R128" s="74">
        <f>SMALL(E128:M128,1)</f>
        <v>38</v>
      </c>
      <c r="S128" s="60">
        <f>SUMIF(E128:M128,"&lt;200",E128:M128)/P128</f>
        <v>51</v>
      </c>
      <c r="T128" s="60">
        <v>371.69</v>
      </c>
    </row>
    <row r="129" spans="1:20" ht="12.75">
      <c r="A129" s="50">
        <f t="shared" si="1"/>
        <v>128</v>
      </c>
      <c r="B129" s="61"/>
      <c r="C129" s="50" t="s">
        <v>509</v>
      </c>
      <c r="D129" s="50" t="s">
        <v>54</v>
      </c>
      <c r="E129" s="54">
        <v>200</v>
      </c>
      <c r="F129" s="65">
        <v>104</v>
      </c>
      <c r="G129" s="65">
        <v>105</v>
      </c>
      <c r="H129" s="54">
        <v>200</v>
      </c>
      <c r="I129" s="65">
        <v>94</v>
      </c>
      <c r="J129" s="54">
        <v>200</v>
      </c>
      <c r="K129" s="54">
        <v>200</v>
      </c>
      <c r="L129" s="54">
        <v>200</v>
      </c>
      <c r="M129" s="54">
        <v>200</v>
      </c>
      <c r="N129" s="56">
        <f>SUM(E129:M129)</f>
        <v>1503</v>
      </c>
      <c r="O129" s="56">
        <f>N129-LARGE(E129:M129,1)-LARGE(E129:M129,2)</f>
        <v>1103</v>
      </c>
      <c r="P129" s="56">
        <f>COUNTIF(E129:M129,"&lt;200")</f>
        <v>3</v>
      </c>
      <c r="Q129" s="73" t="str">
        <f>IF(ISNUMBER(SEARCH("Игорь",C129))+ISNUMBER(SEARCH("Илья",C129))+ISNUMBER(SEARCH("Никита",C129))+ISNUMBER(SEARCH("Данила",C129)),"м",IF((RIGHT(C129,1)="а")+(RIGHT(C129,1)="я")+(RIGHT(C129,1)="ь"),"ж","м"))</f>
        <v>м</v>
      </c>
      <c r="R129" s="74">
        <f>SMALL(E129:M129,1)</f>
        <v>94</v>
      </c>
      <c r="S129" s="60">
        <f>SUMIF(E129:M129,"&lt;200",E129:M129)/P129</f>
        <v>101</v>
      </c>
      <c r="T129" s="60"/>
    </row>
    <row r="130" spans="1:20" ht="12.75">
      <c r="A130" s="50">
        <f t="shared" si="1"/>
        <v>129</v>
      </c>
      <c r="B130" s="61"/>
      <c r="C130" s="50" t="s">
        <v>462</v>
      </c>
      <c r="D130" s="50" t="s">
        <v>533</v>
      </c>
      <c r="E130" s="63">
        <v>46</v>
      </c>
      <c r="F130" s="62">
        <v>61</v>
      </c>
      <c r="G130" s="54">
        <v>200</v>
      </c>
      <c r="H130" s="54">
        <v>200</v>
      </c>
      <c r="I130" s="54">
        <v>200</v>
      </c>
      <c r="J130" s="54">
        <v>200</v>
      </c>
      <c r="K130" s="54">
        <v>200</v>
      </c>
      <c r="L130" s="54">
        <v>200</v>
      </c>
      <c r="M130" s="54">
        <v>200</v>
      </c>
      <c r="N130" s="56">
        <f>SUM(E130:M130)</f>
        <v>1507</v>
      </c>
      <c r="O130" s="56">
        <f>N130-LARGE(E130:M130,1)-LARGE(E130:M130,2)</f>
        <v>1107</v>
      </c>
      <c r="P130" s="56">
        <f>COUNTIF(E130:M130,"&lt;200")</f>
        <v>2</v>
      </c>
      <c r="Q130" s="73" t="str">
        <f>IF(ISNUMBER(SEARCH("Игорь",C130))+ISNUMBER(SEARCH("Илья",C130))+ISNUMBER(SEARCH("Никита",C130))+ISNUMBER(SEARCH("Данила",C130)),"м",IF((RIGHT(C130,1)="а")+(RIGHT(C130,1)="я")+(RIGHT(C130,1)="ь"),"ж","м"))</f>
        <v>м</v>
      </c>
      <c r="R130" s="74">
        <f>SMALL(E130:M130,1)</f>
        <v>46</v>
      </c>
      <c r="S130" s="60">
        <f>SUMIF(E130:M130,"&lt;200",E130:M130)/P130</f>
        <v>53.5</v>
      </c>
      <c r="T130" s="60">
        <v>235.42</v>
      </c>
    </row>
    <row r="131" spans="1:20" ht="12.75">
      <c r="A131" s="50">
        <f aca="true" t="shared" si="2" ref="A131:A194">A130+1</f>
        <v>130</v>
      </c>
      <c r="B131" s="61"/>
      <c r="C131" s="50" t="s">
        <v>121</v>
      </c>
      <c r="D131" s="50"/>
      <c r="E131" s="54">
        <v>200</v>
      </c>
      <c r="F131" s="54">
        <v>200</v>
      </c>
      <c r="G131" s="54">
        <v>200</v>
      </c>
      <c r="H131" s="54">
        <v>200</v>
      </c>
      <c r="I131" s="54">
        <v>200</v>
      </c>
      <c r="J131" s="62">
        <v>60</v>
      </c>
      <c r="K131" s="62">
        <v>56</v>
      </c>
      <c r="L131" s="54">
        <v>200</v>
      </c>
      <c r="M131" s="54">
        <v>200</v>
      </c>
      <c r="N131" s="56">
        <f>SUM(E131:M131)</f>
        <v>1516</v>
      </c>
      <c r="O131" s="56">
        <f>N131-LARGE(E131:M131,1)-LARGE(E131:M131,2)</f>
        <v>1116</v>
      </c>
      <c r="P131" s="56">
        <f>COUNTIF(E131:M131,"&lt;200")</f>
        <v>2</v>
      </c>
      <c r="Q131" s="73" t="str">
        <f>IF(ISNUMBER(SEARCH("Игорь",C131))+ISNUMBER(SEARCH("Илья",C131))+ISNUMBER(SEARCH("Никита",C131))+ISNUMBER(SEARCH("Данила",C131)),"м",IF((RIGHT(C131,1)="а")+(RIGHT(C131,1)="я")+(RIGHT(C131,1)="ь"),"ж","м"))</f>
        <v>м</v>
      </c>
      <c r="R131" s="74">
        <f>SMALL(E131:M131,1)</f>
        <v>56</v>
      </c>
      <c r="S131" s="60">
        <f>SUMIF(E131:M131,"&lt;200",E131:M131)/P131</f>
        <v>58</v>
      </c>
      <c r="T131" s="60">
        <f>VLOOKUP(C131,'Расчет 7'!$A$1:$D$111,2,FALSE)</f>
        <v>270.41</v>
      </c>
    </row>
    <row r="132" spans="1:20" ht="12.75">
      <c r="A132" s="50">
        <f t="shared" si="2"/>
        <v>131</v>
      </c>
      <c r="B132" s="61"/>
      <c r="C132" s="50" t="s">
        <v>266</v>
      </c>
      <c r="D132" s="50" t="s">
        <v>24</v>
      </c>
      <c r="E132" s="63">
        <v>59</v>
      </c>
      <c r="F132" s="54">
        <v>200</v>
      </c>
      <c r="G132" s="54">
        <v>200</v>
      </c>
      <c r="H132" s="62">
        <v>58</v>
      </c>
      <c r="I132" s="54">
        <v>200</v>
      </c>
      <c r="J132" s="54">
        <v>200</v>
      </c>
      <c r="K132" s="54">
        <v>200</v>
      </c>
      <c r="L132" s="54">
        <v>200</v>
      </c>
      <c r="M132" s="54">
        <v>200</v>
      </c>
      <c r="N132" s="56">
        <f>SUM(E132:M132)</f>
        <v>1517</v>
      </c>
      <c r="O132" s="56">
        <f>N132-LARGE(E132:M132,1)-LARGE(E132:M132,2)</f>
        <v>1117</v>
      </c>
      <c r="P132" s="56">
        <f>COUNTIF(E132:M132,"&lt;200")</f>
        <v>2</v>
      </c>
      <c r="Q132" s="73" t="str">
        <f>IF(ISNUMBER(SEARCH("Игорь",C132))+ISNUMBER(SEARCH("Илья",C132))+ISNUMBER(SEARCH("Никита",C132))+ISNUMBER(SEARCH("Данила",C132)),"м",IF((RIGHT(C132,1)="а")+(RIGHT(C132,1)="я")+(RIGHT(C132,1)="ь"),"ж","м"))</f>
        <v>м</v>
      </c>
      <c r="R132" s="74">
        <f>SMALL(E132:M132,1)</f>
        <v>58</v>
      </c>
      <c r="S132" s="60">
        <f>SUMIF(E132:M132,"&lt;200",E132:M132)/P132</f>
        <v>58.5</v>
      </c>
      <c r="T132" s="60">
        <f>VLOOKUP(C132,'Расчет 4'!$A$1:$D$92,3,FALSE)</f>
        <v>203.52</v>
      </c>
    </row>
    <row r="133" spans="1:20" ht="12.75">
      <c r="A133" s="50">
        <f t="shared" si="2"/>
        <v>132</v>
      </c>
      <c r="B133" s="61"/>
      <c r="C133" s="50" t="s">
        <v>122</v>
      </c>
      <c r="D133" s="50" t="s">
        <v>118</v>
      </c>
      <c r="E133" s="54">
        <v>200</v>
      </c>
      <c r="F133" s="54">
        <v>200</v>
      </c>
      <c r="G133" s="65">
        <v>115</v>
      </c>
      <c r="H133" s="65">
        <v>106</v>
      </c>
      <c r="I133" s="65">
        <v>98</v>
      </c>
      <c r="J133" s="54">
        <v>200</v>
      </c>
      <c r="K133" s="54">
        <v>200</v>
      </c>
      <c r="L133" s="54">
        <v>200</v>
      </c>
      <c r="M133" s="54">
        <v>200</v>
      </c>
      <c r="N133" s="56">
        <f>SUM(E133:M133)</f>
        <v>1519</v>
      </c>
      <c r="O133" s="56">
        <f>N133-LARGE(E133:M133,1)-LARGE(E133:M133,2)</f>
        <v>1119</v>
      </c>
      <c r="P133" s="56">
        <f>COUNTIF(E133:M133,"&lt;200")</f>
        <v>3</v>
      </c>
      <c r="Q133" s="73" t="str">
        <f>IF(ISNUMBER(SEARCH("Игорь",C133))+ISNUMBER(SEARCH("Илья",C133))+ISNUMBER(SEARCH("Никита",C133))+ISNUMBER(SEARCH("Данила",C133)),"м",IF((RIGHT(C133,1)="а")+(RIGHT(C133,1)="я")+(RIGHT(C133,1)="ь"),"ж","м"))</f>
        <v>м</v>
      </c>
      <c r="R133" s="74">
        <f>SMALL(E133:M133,1)</f>
        <v>98</v>
      </c>
      <c r="S133" s="60">
        <f>SUMIF(E133:M133,"&lt;200",E133:M133)/P133</f>
        <v>106.33333333333333</v>
      </c>
      <c r="T133" s="60"/>
    </row>
    <row r="134" spans="1:20" ht="12.75">
      <c r="A134" s="50">
        <f t="shared" si="2"/>
        <v>133</v>
      </c>
      <c r="B134" s="61"/>
      <c r="C134" s="50" t="s">
        <v>534</v>
      </c>
      <c r="D134" s="50" t="s">
        <v>157</v>
      </c>
      <c r="E134" s="63">
        <v>56</v>
      </c>
      <c r="F134" s="54">
        <v>200</v>
      </c>
      <c r="G134" s="54">
        <v>200</v>
      </c>
      <c r="H134" s="54">
        <v>200</v>
      </c>
      <c r="I134" s="54">
        <v>200</v>
      </c>
      <c r="J134" s="54">
        <v>200</v>
      </c>
      <c r="K134" s="63">
        <v>65</v>
      </c>
      <c r="L134" s="54">
        <v>200</v>
      </c>
      <c r="M134" s="54">
        <v>200</v>
      </c>
      <c r="N134" s="56">
        <f>SUM(E134:M134)</f>
        <v>1521</v>
      </c>
      <c r="O134" s="56">
        <f>N134-LARGE(E134:M134,1)-LARGE(E134:M134,2)</f>
        <v>1121</v>
      </c>
      <c r="P134" s="56">
        <f>COUNTIF(E134:M134,"&lt;200")</f>
        <v>2</v>
      </c>
      <c r="Q134" s="73" t="str">
        <f>IF(ISNUMBER(SEARCH("Игорь",C134))+ISNUMBER(SEARCH("Илья",C134))+ISNUMBER(SEARCH("Никита",C134))+ISNUMBER(SEARCH("Данила",C134)),"м",IF((RIGHT(C134,1)="а")+(RIGHT(C134,1)="я")+(RIGHT(C134,1)="ь"),"ж","м"))</f>
        <v>м</v>
      </c>
      <c r="R134" s="74">
        <f>SMALL(E134:M134,1)</f>
        <v>56</v>
      </c>
      <c r="S134" s="60">
        <f>SUMIF(E134:M134,"&lt;200",E134:M134)/P134</f>
        <v>60.5</v>
      </c>
      <c r="T134" s="60">
        <f>VLOOKUP(C134,'Расчет 7'!$A$1:$D$111,2,FALSE)</f>
        <v>276.08</v>
      </c>
    </row>
    <row r="135" spans="1:20" ht="12.75">
      <c r="A135" s="50">
        <f t="shared" si="2"/>
        <v>134</v>
      </c>
      <c r="B135" s="61"/>
      <c r="C135" s="50" t="s">
        <v>133</v>
      </c>
      <c r="D135" s="50" t="s">
        <v>19</v>
      </c>
      <c r="E135" s="63">
        <v>49</v>
      </c>
      <c r="F135" s="63">
        <v>78</v>
      </c>
      <c r="G135" s="54">
        <v>200</v>
      </c>
      <c r="H135" s="54">
        <v>200</v>
      </c>
      <c r="I135" s="54">
        <v>200</v>
      </c>
      <c r="J135" s="54">
        <v>200</v>
      </c>
      <c r="K135" s="54">
        <v>200</v>
      </c>
      <c r="L135" s="54">
        <v>200</v>
      </c>
      <c r="M135" s="54">
        <v>200</v>
      </c>
      <c r="N135" s="56">
        <f>SUM(E135:M135)</f>
        <v>1527</v>
      </c>
      <c r="O135" s="56">
        <f>N135-LARGE(E135:M135,1)-LARGE(E135:M135,2)</f>
        <v>1127</v>
      </c>
      <c r="P135" s="56">
        <f>COUNTIF(E135:M135,"&lt;200")</f>
        <v>2</v>
      </c>
      <c r="Q135" s="73" t="str">
        <f>IF(ISNUMBER(SEARCH("Игорь",C135))+ISNUMBER(SEARCH("Илья",C135))+ISNUMBER(SEARCH("Никита",C135))+ISNUMBER(SEARCH("Данила",C135)),"м",IF((RIGHT(C135,1)="а")+(RIGHT(C135,1)="я")+(RIGHT(C135,1)="ь"),"ж","м"))</f>
        <v>м</v>
      </c>
      <c r="R135" s="74">
        <f>SMALL(E135:M135,1)</f>
        <v>49</v>
      </c>
      <c r="S135" s="60">
        <f>SUMIF(E135:M135,"&lt;200",E135:M135)/P135</f>
        <v>63.5</v>
      </c>
      <c r="T135" s="60">
        <v>192.17</v>
      </c>
    </row>
    <row r="136" spans="1:20" ht="12.75">
      <c r="A136" s="50">
        <f t="shared" si="2"/>
        <v>135</v>
      </c>
      <c r="B136" s="61"/>
      <c r="C136" s="50" t="s">
        <v>555</v>
      </c>
      <c r="D136" s="50" t="s">
        <v>24</v>
      </c>
      <c r="E136" s="54">
        <v>200</v>
      </c>
      <c r="F136" s="65">
        <v>122</v>
      </c>
      <c r="G136" s="54">
        <v>200</v>
      </c>
      <c r="H136" s="65">
        <v>108</v>
      </c>
      <c r="I136" s="65">
        <v>101</v>
      </c>
      <c r="J136" s="54">
        <v>200</v>
      </c>
      <c r="K136" s="54">
        <v>200</v>
      </c>
      <c r="L136" s="54">
        <v>200</v>
      </c>
      <c r="M136" s="54">
        <v>200</v>
      </c>
      <c r="N136" s="56">
        <f>SUM(E136:M136)</f>
        <v>1531</v>
      </c>
      <c r="O136" s="56">
        <f>N136-LARGE(E136:M136,1)-LARGE(E136:M136,2)</f>
        <v>1131</v>
      </c>
      <c r="P136" s="56">
        <f>COUNTIF(E136:M136,"&lt;200")</f>
        <v>3</v>
      </c>
      <c r="Q136" s="73" t="str">
        <f>IF(ISNUMBER(SEARCH("Игорь",C136))+ISNUMBER(SEARCH("Илья",C136))+ISNUMBER(SEARCH("Никита",C136))+ISNUMBER(SEARCH("Данила",C136)),"м",IF((RIGHT(C136,1)="а")+(RIGHT(C136,1)="я")+(RIGHT(C136,1)="ь"),"ж","м"))</f>
        <v>м</v>
      </c>
      <c r="R136" s="74">
        <f>SMALL(E136:M136,1)</f>
        <v>101</v>
      </c>
      <c r="S136" s="60">
        <f>SUMIF(E136:M136,"&lt;200",E136:M136)/P136</f>
        <v>110.33333333333333</v>
      </c>
      <c r="T136" s="60"/>
    </row>
    <row r="137" spans="1:20" ht="12.75">
      <c r="A137" s="50">
        <f t="shared" si="2"/>
        <v>136</v>
      </c>
      <c r="B137" s="61"/>
      <c r="C137" s="50" t="s">
        <v>223</v>
      </c>
      <c r="D137" s="50" t="s">
        <v>166</v>
      </c>
      <c r="E137" s="63">
        <v>51</v>
      </c>
      <c r="F137" s="54">
        <v>200</v>
      </c>
      <c r="G137" s="63">
        <v>83</v>
      </c>
      <c r="H137" s="54">
        <v>200</v>
      </c>
      <c r="I137" s="54">
        <v>200</v>
      </c>
      <c r="J137" s="54">
        <v>200</v>
      </c>
      <c r="K137" s="54">
        <v>200</v>
      </c>
      <c r="L137" s="54">
        <v>200</v>
      </c>
      <c r="M137" s="54">
        <v>200</v>
      </c>
      <c r="N137" s="56">
        <f>SUM(E137:M137)</f>
        <v>1534</v>
      </c>
      <c r="O137" s="56">
        <f>N137-LARGE(E137:M137,1)-LARGE(E137:M137,2)</f>
        <v>1134</v>
      </c>
      <c r="P137" s="56">
        <f>COUNTIF(E137:M137,"&lt;200")</f>
        <v>2</v>
      </c>
      <c r="Q137" s="73" t="str">
        <f>IF(ISNUMBER(SEARCH("Игорь",C137))+ISNUMBER(SEARCH("Илья",C137))+ISNUMBER(SEARCH("Никита",C137))+ISNUMBER(SEARCH("Данила",C137)),"м",IF((RIGHT(C137,1)="а")+(RIGHT(C137,1)="я")+(RIGHT(C137,1)="ь"),"ж","м"))</f>
        <v>м</v>
      </c>
      <c r="R137" s="74">
        <f>SMALL(E137:M137,1)</f>
        <v>51</v>
      </c>
      <c r="S137" s="60">
        <f>SUMIF(E137:M137,"&lt;200",E137:M137)/P137</f>
        <v>67</v>
      </c>
      <c r="T137" s="60">
        <v>205.47</v>
      </c>
    </row>
    <row r="138" spans="1:20" ht="12.75">
      <c r="A138" s="50">
        <f t="shared" si="2"/>
        <v>137</v>
      </c>
      <c r="B138" s="61"/>
      <c r="C138" s="50" t="s">
        <v>516</v>
      </c>
      <c r="D138" s="50" t="s">
        <v>80</v>
      </c>
      <c r="E138" s="65">
        <v>87</v>
      </c>
      <c r="F138" s="65">
        <v>127</v>
      </c>
      <c r="G138" s="65">
        <v>123</v>
      </c>
      <c r="H138" s="54">
        <v>200</v>
      </c>
      <c r="I138" s="54">
        <v>200</v>
      </c>
      <c r="J138" s="54">
        <v>200</v>
      </c>
      <c r="K138" s="54">
        <v>200</v>
      </c>
      <c r="L138" s="54">
        <v>200</v>
      </c>
      <c r="M138" s="54">
        <v>200</v>
      </c>
      <c r="N138" s="56">
        <f>SUM(E138:M138)</f>
        <v>1537</v>
      </c>
      <c r="O138" s="56">
        <f>N138-LARGE(E138:M138,1)-LARGE(E138:M138,2)</f>
        <v>1137</v>
      </c>
      <c r="P138" s="56">
        <f>COUNTIF(E138:M138,"&lt;200")</f>
        <v>3</v>
      </c>
      <c r="Q138" s="73" t="str">
        <f>IF(ISNUMBER(SEARCH("Игорь",C138))+ISNUMBER(SEARCH("Илья",C138))+ISNUMBER(SEARCH("Никита",C138))+ISNUMBER(SEARCH("Данила",C138)),"м",IF((RIGHT(C138,1)="а")+(RIGHT(C138,1)="я")+(RIGHT(C138,1)="ь"),"ж","м"))</f>
        <v>м</v>
      </c>
      <c r="R138" s="74">
        <f>SMALL(E138:M138,1)</f>
        <v>87</v>
      </c>
      <c r="S138" s="60">
        <f>SUMIF(E138:M138,"&lt;200",E138:M138)/P138</f>
        <v>112.33333333333333</v>
      </c>
      <c r="T138" s="60"/>
    </row>
    <row r="139" spans="1:20" ht="12.75">
      <c r="A139" s="50">
        <f t="shared" si="2"/>
        <v>138</v>
      </c>
      <c r="B139" s="61"/>
      <c r="C139" s="50" t="s">
        <v>470</v>
      </c>
      <c r="D139" s="50"/>
      <c r="E139" s="54">
        <v>200</v>
      </c>
      <c r="F139" s="63">
        <v>82</v>
      </c>
      <c r="G139" s="54">
        <v>200</v>
      </c>
      <c r="H139" s="54">
        <v>200</v>
      </c>
      <c r="I139" s="62">
        <v>57</v>
      </c>
      <c r="J139" s="54">
        <v>200</v>
      </c>
      <c r="K139" s="54">
        <v>200</v>
      </c>
      <c r="L139" s="54">
        <v>200</v>
      </c>
      <c r="M139" s="54">
        <v>200</v>
      </c>
      <c r="N139" s="56">
        <f>SUM(E139:M139)</f>
        <v>1539</v>
      </c>
      <c r="O139" s="56">
        <f>N139-LARGE(E139:M139,1)-LARGE(E139:M139,2)</f>
        <v>1139</v>
      </c>
      <c r="P139" s="56">
        <f>COUNTIF(E139:M139,"&lt;200")</f>
        <v>2</v>
      </c>
      <c r="Q139" s="73" t="str">
        <f>IF(ISNUMBER(SEARCH("Игорь",C139))+ISNUMBER(SEARCH("Илья",C139))+ISNUMBER(SEARCH("Никита",C139))+ISNUMBER(SEARCH("Данила",C139)),"м",IF((RIGHT(C139,1)="а")+(RIGHT(C139,1)="я")+(RIGHT(C139,1)="ь"),"ж","м"))</f>
        <v>м</v>
      </c>
      <c r="R139" s="74">
        <f>SMALL(E139:M139,1)</f>
        <v>57</v>
      </c>
      <c r="S139" s="60">
        <f>SUMIF(E139:M139,"&lt;200",E139:M139)/P139</f>
        <v>69.5</v>
      </c>
      <c r="T139" s="60">
        <f>VLOOKUP(C139,'V тур (расчет)'!$A$1:$D$91,2,FALSE)</f>
        <v>231.71</v>
      </c>
    </row>
    <row r="140" spans="1:20" ht="12.75">
      <c r="A140" s="50">
        <f t="shared" si="2"/>
        <v>139</v>
      </c>
      <c r="B140" s="61"/>
      <c r="C140" s="50" t="s">
        <v>307</v>
      </c>
      <c r="D140" s="50"/>
      <c r="E140" s="54">
        <v>200</v>
      </c>
      <c r="F140" s="54">
        <v>200</v>
      </c>
      <c r="G140" s="54">
        <v>200</v>
      </c>
      <c r="H140" s="54">
        <v>200</v>
      </c>
      <c r="I140" s="63">
        <v>82</v>
      </c>
      <c r="J140" s="54">
        <v>200</v>
      </c>
      <c r="K140" s="54">
        <v>200</v>
      </c>
      <c r="L140" s="54">
        <v>200</v>
      </c>
      <c r="M140" s="63">
        <v>62</v>
      </c>
      <c r="N140" s="56">
        <f>SUM(E140:M140)</f>
        <v>1544</v>
      </c>
      <c r="O140" s="56">
        <f>N140-LARGE(E140:M140,1)-LARGE(E140:M140,2)</f>
        <v>1144</v>
      </c>
      <c r="P140" s="56">
        <f>COUNTIF(E140:M140,"&lt;200")</f>
        <v>2</v>
      </c>
      <c r="Q140" s="73" t="str">
        <f>IF(ISNUMBER(SEARCH("Игорь",C140))+ISNUMBER(SEARCH("Илья",C140))+ISNUMBER(SEARCH("Никита",C140))+ISNUMBER(SEARCH("Данила",C140)),"м",IF((RIGHT(C140,1)="а")+(RIGHT(C140,1)="я")+(RIGHT(C140,1)="ь"),"ж","м"))</f>
        <v>м</v>
      </c>
      <c r="R140" s="74">
        <f>SMALL(E140:M140,1)</f>
        <v>62</v>
      </c>
      <c r="S140" s="60">
        <f>SUMIF(E140:M140,"&lt;200",E140:M140)/P140</f>
        <v>72</v>
      </c>
      <c r="T140" s="60">
        <f>VLOOKUP(C140,'Расчет 9'!$A$1:$D$109,2,FALSE)</f>
        <v>186.38</v>
      </c>
    </row>
    <row r="141" spans="1:20" ht="12.75">
      <c r="A141" s="50">
        <f t="shared" si="2"/>
        <v>140</v>
      </c>
      <c r="B141" s="61"/>
      <c r="C141" s="50" t="s">
        <v>594</v>
      </c>
      <c r="D141" s="50"/>
      <c r="E141" s="54">
        <v>200</v>
      </c>
      <c r="F141" s="54">
        <v>200</v>
      </c>
      <c r="G141" s="54">
        <v>200</v>
      </c>
      <c r="H141" s="54">
        <v>200</v>
      </c>
      <c r="I141" s="54">
        <v>200</v>
      </c>
      <c r="J141" s="65">
        <v>89</v>
      </c>
      <c r="K141" s="54">
        <v>200</v>
      </c>
      <c r="L141" s="63">
        <v>55</v>
      </c>
      <c r="M141" s="54">
        <v>200</v>
      </c>
      <c r="N141" s="56">
        <f>SUM(E141:M141)</f>
        <v>1544</v>
      </c>
      <c r="O141" s="56">
        <f>N141-LARGE(E141:M141,1)-LARGE(E141:M141,2)</f>
        <v>1144</v>
      </c>
      <c r="P141" s="56">
        <f>COUNTIF(E141:M141,"&lt;200")</f>
        <v>2</v>
      </c>
      <c r="Q141" s="73" t="str">
        <f>IF(ISNUMBER(SEARCH("Игорь",C141))+ISNUMBER(SEARCH("Илья",C141))+ISNUMBER(SEARCH("Никита",C141))+ISNUMBER(SEARCH("Данила",C141)),"м",IF((RIGHT(C141,1)="а")+(RIGHT(C141,1)="я")+(RIGHT(C141,1)="ь"),"ж","м"))</f>
        <v>м</v>
      </c>
      <c r="R141" s="74">
        <f>SMALL(E141:M141,1)</f>
        <v>55</v>
      </c>
      <c r="S141" s="60">
        <f>SUMIF(E141:M141,"&lt;200",E141:M141)/P141</f>
        <v>72</v>
      </c>
      <c r="T141" s="60">
        <f>VLOOKUP(C141,'Расчет 8'!$A$1:$D$109,2,FALSE)</f>
        <v>174.82</v>
      </c>
    </row>
    <row r="142" spans="1:20" ht="12.75">
      <c r="A142" s="50">
        <f t="shared" si="2"/>
        <v>141</v>
      </c>
      <c r="B142" s="61"/>
      <c r="C142" s="50" t="s">
        <v>426</v>
      </c>
      <c r="D142" s="50"/>
      <c r="E142" s="54">
        <v>200</v>
      </c>
      <c r="F142" s="54">
        <v>200</v>
      </c>
      <c r="G142" s="54">
        <v>200</v>
      </c>
      <c r="H142" s="54">
        <v>200</v>
      </c>
      <c r="I142" s="54">
        <v>200</v>
      </c>
      <c r="J142" s="63">
        <v>72</v>
      </c>
      <c r="K142" s="63">
        <v>78</v>
      </c>
      <c r="L142" s="54">
        <v>200</v>
      </c>
      <c r="M142" s="54">
        <v>200</v>
      </c>
      <c r="N142" s="56">
        <f>SUM(E142:M142)</f>
        <v>1550</v>
      </c>
      <c r="O142" s="56">
        <f>N142-LARGE(E142:M142,1)-LARGE(E142:M142,2)</f>
        <v>1150</v>
      </c>
      <c r="P142" s="56">
        <f>COUNTIF(E142:M142,"&lt;200")</f>
        <v>2</v>
      </c>
      <c r="Q142" s="73" t="str">
        <f>IF(ISNUMBER(SEARCH("Игорь",C142))+ISNUMBER(SEARCH("Илья",C142))+ISNUMBER(SEARCH("Никита",C142))+ISNUMBER(SEARCH("Данила",C142)),"м",IF((RIGHT(C142,1)="а")+(RIGHT(C142,1)="я")+(RIGHT(C142,1)="ь"),"ж","м"))</f>
        <v>м</v>
      </c>
      <c r="R142" s="74">
        <f>SMALL(E142:M142,1)</f>
        <v>72</v>
      </c>
      <c r="S142" s="60">
        <f>SUMIF(E142:M142,"&lt;200",E142:M142)/P142</f>
        <v>75</v>
      </c>
      <c r="T142" s="60">
        <f>VLOOKUP(C142,'Расчет 7'!$A$1:$D$111,2,FALSE)</f>
        <v>300</v>
      </c>
    </row>
    <row r="143" spans="1:20" ht="12.75">
      <c r="A143" s="50">
        <f t="shared" si="2"/>
        <v>142</v>
      </c>
      <c r="B143" s="61"/>
      <c r="C143" s="50" t="s">
        <v>595</v>
      </c>
      <c r="D143" s="50" t="s">
        <v>59</v>
      </c>
      <c r="E143" s="54">
        <v>200</v>
      </c>
      <c r="F143" s="54">
        <v>200</v>
      </c>
      <c r="G143" s="54">
        <v>200</v>
      </c>
      <c r="H143" s="65">
        <v>102</v>
      </c>
      <c r="I143" s="54">
        <v>200</v>
      </c>
      <c r="J143" s="54">
        <v>200</v>
      </c>
      <c r="K143" s="54">
        <v>200</v>
      </c>
      <c r="L143" s="63">
        <v>63</v>
      </c>
      <c r="M143" s="54">
        <v>200</v>
      </c>
      <c r="N143" s="56">
        <f>SUM(E143:M143)</f>
        <v>1565</v>
      </c>
      <c r="O143" s="56">
        <f>N143-LARGE(E143:M143,1)-LARGE(E143:M143,2)</f>
        <v>1165</v>
      </c>
      <c r="P143" s="56">
        <f>COUNTIF(E143:M143,"&lt;200")</f>
        <v>2</v>
      </c>
      <c r="Q143" s="73" t="str">
        <f>IF(ISNUMBER(SEARCH("Игорь",C143))+ISNUMBER(SEARCH("Илья",C143))+ISNUMBER(SEARCH("Никита",C143))+ISNUMBER(SEARCH("Данила",C143)),"м",IF((RIGHT(C143,1)="а")+(RIGHT(C143,1)="я")+(RIGHT(C143,1)="ь"),"ж","м"))</f>
        <v>м</v>
      </c>
      <c r="R143" s="74">
        <f>SMALL(E143:M143,1)</f>
        <v>63</v>
      </c>
      <c r="S143" s="60">
        <f>SUMIF(E143:M143,"&lt;200",E143:M143)/P143</f>
        <v>82.5</v>
      </c>
      <c r="T143" s="60">
        <f>VLOOKUP(C143,'Расчет 8'!$A$1:$D$109,2,FALSE)</f>
        <v>116.26</v>
      </c>
    </row>
    <row r="144" spans="1:20" ht="12.75">
      <c r="A144" s="50">
        <f t="shared" si="2"/>
        <v>143</v>
      </c>
      <c r="B144" s="61"/>
      <c r="C144" s="50" t="s">
        <v>596</v>
      </c>
      <c r="D144" s="50"/>
      <c r="E144" s="54">
        <v>200</v>
      </c>
      <c r="F144" s="54">
        <v>200</v>
      </c>
      <c r="G144" s="54">
        <v>200</v>
      </c>
      <c r="H144" s="54">
        <v>200</v>
      </c>
      <c r="I144" s="54">
        <v>200</v>
      </c>
      <c r="J144" s="54">
        <v>200</v>
      </c>
      <c r="K144" s="65">
        <v>99</v>
      </c>
      <c r="L144" s="65">
        <v>73</v>
      </c>
      <c r="M144" s="54">
        <v>200</v>
      </c>
      <c r="N144" s="56">
        <f>SUM(E144:M144)</f>
        <v>1572</v>
      </c>
      <c r="O144" s="56">
        <f>N144-LARGE(E144:M144,1)-LARGE(E144:M144,2)</f>
        <v>1172</v>
      </c>
      <c r="P144" s="56">
        <f>COUNTIF(E144:M144,"&lt;200")</f>
        <v>2</v>
      </c>
      <c r="Q144" s="73" t="str">
        <f>IF(ISNUMBER(SEARCH("Игорь",C144))+ISNUMBER(SEARCH("Илья",C144))+ISNUMBER(SEARCH("Никита",C144))+ISNUMBER(SEARCH("Данила",C144)),"м",IF((RIGHT(C144,1)="а")+(RIGHT(C144,1)="я")+(RIGHT(C144,1)="ь"),"ж","м"))</f>
        <v>м</v>
      </c>
      <c r="R144" s="74">
        <f>SMALL(E144:M144,1)</f>
        <v>73</v>
      </c>
      <c r="S144" s="60">
        <f>SUMIF(E144:M144,"&lt;200",E144:M144)/P144</f>
        <v>86</v>
      </c>
      <c r="T144" s="60">
        <f>VLOOKUP(C144,'Расчет 8'!$A$1:$D$109,2,FALSE)</f>
        <v>125.8</v>
      </c>
    </row>
    <row r="145" spans="1:20" ht="12.75">
      <c r="A145" s="50">
        <f t="shared" si="2"/>
        <v>144</v>
      </c>
      <c r="B145" s="61"/>
      <c r="C145" s="50" t="s">
        <v>597</v>
      </c>
      <c r="D145" s="50"/>
      <c r="E145" s="54">
        <v>200</v>
      </c>
      <c r="F145" s="54">
        <v>200</v>
      </c>
      <c r="G145" s="54">
        <v>200</v>
      </c>
      <c r="H145" s="54">
        <v>200</v>
      </c>
      <c r="I145" s="54">
        <v>200</v>
      </c>
      <c r="J145" s="54">
        <v>200</v>
      </c>
      <c r="K145" s="65">
        <v>103</v>
      </c>
      <c r="L145" s="65">
        <v>70</v>
      </c>
      <c r="M145" s="54">
        <v>200</v>
      </c>
      <c r="N145" s="56">
        <f>SUM(E145:M145)</f>
        <v>1573</v>
      </c>
      <c r="O145" s="56">
        <f>N145-LARGE(E145:M145,1)-LARGE(E145:M145,2)</f>
        <v>1173</v>
      </c>
      <c r="P145" s="56">
        <f>COUNTIF(E145:M145,"&lt;200")</f>
        <v>2</v>
      </c>
      <c r="Q145" s="73" t="str">
        <f>IF(ISNUMBER(SEARCH("Игорь",C145))+ISNUMBER(SEARCH("Илья",C145))+ISNUMBER(SEARCH("Никита",C145))+ISNUMBER(SEARCH("Данила",C145)),"м",IF((RIGHT(C145,1)="а")+(RIGHT(C145,1)="я")+(RIGHT(C145,1)="ь"),"ж","м"))</f>
        <v>м</v>
      </c>
      <c r="R145" s="74">
        <f>SMALL(E145:M145,1)</f>
        <v>70</v>
      </c>
      <c r="S145" s="60">
        <f>SUMIF(E145:M145,"&lt;200",E145:M145)/P145</f>
        <v>86.5</v>
      </c>
      <c r="T145" s="60">
        <f>VLOOKUP(C145,'Расчет 8'!$A$1:$D$109,2,FALSE)</f>
        <v>110</v>
      </c>
    </row>
    <row r="146" spans="1:20" ht="12.75">
      <c r="A146" s="50">
        <f t="shared" si="2"/>
        <v>145</v>
      </c>
      <c r="B146" s="61"/>
      <c r="C146" s="50" t="s">
        <v>475</v>
      </c>
      <c r="D146" s="50" t="s">
        <v>21</v>
      </c>
      <c r="E146" s="65">
        <v>76</v>
      </c>
      <c r="F146" s="63">
        <v>98</v>
      </c>
      <c r="G146" s="54">
        <v>200</v>
      </c>
      <c r="H146" s="54">
        <v>200</v>
      </c>
      <c r="I146" s="54">
        <v>200</v>
      </c>
      <c r="J146" s="54">
        <v>200</v>
      </c>
      <c r="K146" s="54">
        <v>200</v>
      </c>
      <c r="L146" s="54">
        <v>200</v>
      </c>
      <c r="M146" s="54">
        <v>200</v>
      </c>
      <c r="N146" s="56">
        <f>SUM(E146:M146)</f>
        <v>1574</v>
      </c>
      <c r="O146" s="56">
        <f>N146-LARGE(E146:M146,1)-LARGE(E146:M146,2)</f>
        <v>1174</v>
      </c>
      <c r="P146" s="56">
        <f>COUNTIF(E146:M146,"&lt;200")</f>
        <v>2</v>
      </c>
      <c r="Q146" s="73" t="str">
        <f>IF(ISNUMBER(SEARCH("Игорь",C146))+ISNUMBER(SEARCH("Илья",C146))+ISNUMBER(SEARCH("Никита",C146))+ISNUMBER(SEARCH("Данила",C146)),"м",IF((RIGHT(C146,1)="а")+(RIGHT(C146,1)="я")+(RIGHT(C146,1)="ь"),"ж","м"))</f>
        <v>м</v>
      </c>
      <c r="R146" s="74">
        <f>SMALL(E146:M146,1)</f>
        <v>76</v>
      </c>
      <c r="S146" s="60">
        <f>SUMIF(E146:M146,"&lt;200",E146:M146)/P146</f>
        <v>87</v>
      </c>
      <c r="T146" s="60">
        <v>185.07</v>
      </c>
    </row>
    <row r="147" spans="1:20" ht="12.75">
      <c r="A147" s="50">
        <f t="shared" si="2"/>
        <v>146</v>
      </c>
      <c r="B147" s="61"/>
      <c r="C147" s="50" t="s">
        <v>507</v>
      </c>
      <c r="D147" s="50" t="s">
        <v>39</v>
      </c>
      <c r="E147" s="54">
        <v>200</v>
      </c>
      <c r="F147" s="54">
        <v>200</v>
      </c>
      <c r="G147" s="65">
        <v>103</v>
      </c>
      <c r="H147" s="63">
        <v>78</v>
      </c>
      <c r="I147" s="54">
        <v>200</v>
      </c>
      <c r="J147" s="54">
        <v>200</v>
      </c>
      <c r="K147" s="54">
        <v>200</v>
      </c>
      <c r="L147" s="54">
        <v>200</v>
      </c>
      <c r="M147" s="54">
        <v>200</v>
      </c>
      <c r="N147" s="56">
        <f>SUM(E147:M147)</f>
        <v>1581</v>
      </c>
      <c r="O147" s="56">
        <f>N147-LARGE(E147:M147,1)-LARGE(E147:M147,2)</f>
        <v>1181</v>
      </c>
      <c r="P147" s="56">
        <f>COUNTIF(E147:M147,"&lt;200")</f>
        <v>2</v>
      </c>
      <c r="Q147" s="73" t="str">
        <f>IF(ISNUMBER(SEARCH("Игорь",C147))+ISNUMBER(SEARCH("Илья",C147))+ISNUMBER(SEARCH("Никита",C147))+ISNUMBER(SEARCH("Данила",C147)),"м",IF((RIGHT(C147,1)="а")+(RIGHT(C147,1)="я")+(RIGHT(C147,1)="ь"),"ж","м"))</f>
        <v>м</v>
      </c>
      <c r="R147" s="74">
        <f>SMALL(E147:M147,1)</f>
        <v>78</v>
      </c>
      <c r="S147" s="60">
        <f>SUMIF(E147:M147,"&lt;200",E147:M147)/P147</f>
        <v>90.5</v>
      </c>
      <c r="T147" s="60">
        <f>VLOOKUP(C147,'Расчет 4'!$A$1:$D$92,3,FALSE)</f>
        <v>100.21</v>
      </c>
    </row>
    <row r="148" spans="1:20" ht="12.75">
      <c r="A148" s="50">
        <f t="shared" si="2"/>
        <v>147</v>
      </c>
      <c r="B148" s="61"/>
      <c r="C148" s="50" t="s">
        <v>134</v>
      </c>
      <c r="D148" s="50" t="s">
        <v>19</v>
      </c>
      <c r="E148" s="65">
        <v>81</v>
      </c>
      <c r="F148" s="65">
        <v>107</v>
      </c>
      <c r="G148" s="54">
        <v>200</v>
      </c>
      <c r="H148" s="54">
        <v>200</v>
      </c>
      <c r="I148" s="54">
        <v>200</v>
      </c>
      <c r="J148" s="54">
        <v>200</v>
      </c>
      <c r="K148" s="54">
        <v>200</v>
      </c>
      <c r="L148" s="54">
        <v>200</v>
      </c>
      <c r="M148" s="54">
        <v>200</v>
      </c>
      <c r="N148" s="56">
        <f>SUM(E148:M148)</f>
        <v>1588</v>
      </c>
      <c r="O148" s="56">
        <f>N148-LARGE(E148:M148,1)-LARGE(E148:M148,2)</f>
        <v>1188</v>
      </c>
      <c r="P148" s="56">
        <f>COUNTIF(E148:M148,"&lt;200")</f>
        <v>2</v>
      </c>
      <c r="Q148" s="73" t="str">
        <f>IF(ISNUMBER(SEARCH("Игорь",C148))+ISNUMBER(SEARCH("Илья",C148))+ISNUMBER(SEARCH("Никита",C148))+ISNUMBER(SEARCH("Данила",C148)),"м",IF((RIGHT(C148,1)="а")+(RIGHT(C148,1)="я")+(RIGHT(C148,1)="ь"),"ж","м"))</f>
        <v>м</v>
      </c>
      <c r="R148" s="74">
        <f>SMALL(E148:M148,1)</f>
        <v>81</v>
      </c>
      <c r="S148" s="60">
        <f>SUMIF(E148:M148,"&lt;200",E148:M148)/P148</f>
        <v>94</v>
      </c>
      <c r="T148" s="60"/>
    </row>
    <row r="149" spans="1:20" ht="12.75">
      <c r="A149" s="50">
        <f t="shared" si="2"/>
        <v>148</v>
      </c>
      <c r="B149" s="61"/>
      <c r="C149" s="50" t="s">
        <v>598</v>
      </c>
      <c r="D149" s="50" t="s">
        <v>599</v>
      </c>
      <c r="E149" s="54">
        <v>200</v>
      </c>
      <c r="F149" s="54">
        <v>200</v>
      </c>
      <c r="G149" s="54">
        <v>200</v>
      </c>
      <c r="H149" s="54">
        <v>200</v>
      </c>
      <c r="I149" s="65">
        <v>93</v>
      </c>
      <c r="J149" s="65">
        <v>96</v>
      </c>
      <c r="K149" s="54">
        <v>200</v>
      </c>
      <c r="L149" s="54">
        <v>200</v>
      </c>
      <c r="M149" s="54">
        <v>200</v>
      </c>
      <c r="N149" s="56">
        <f>SUM(E149:M149)</f>
        <v>1589</v>
      </c>
      <c r="O149" s="56">
        <f>N149-LARGE(E149:M149,1)-LARGE(E149:M149,2)</f>
        <v>1189</v>
      </c>
      <c r="P149" s="56">
        <f>COUNTIF(E149:M149,"&lt;200")</f>
        <v>2</v>
      </c>
      <c r="Q149" s="73" t="str">
        <f>IF(ISNUMBER(SEARCH("Игорь",C149))+ISNUMBER(SEARCH("Илья",C149))+ISNUMBER(SEARCH("Никита",C149))+ISNUMBER(SEARCH("Данила",C149)),"м",IF((RIGHT(C149,1)="а")+(RIGHT(C149,1)="я")+(RIGHT(C149,1)="ь"),"ж","м"))</f>
        <v>м</v>
      </c>
      <c r="R149" s="74">
        <f>SMALL(E149:M149,1)</f>
        <v>93</v>
      </c>
      <c r="S149" s="60">
        <f>SUMIF(E149:M149,"&lt;200",E149:M149)/P149</f>
        <v>94.5</v>
      </c>
      <c r="T149" s="60">
        <f>VLOOKUP(C149,'Расчет 6'!$A$1:$D$112,2,FALSE)</f>
        <v>112.89</v>
      </c>
    </row>
    <row r="150" spans="1:20" ht="12.75">
      <c r="A150" s="50">
        <f t="shared" si="2"/>
        <v>149</v>
      </c>
      <c r="B150" s="61"/>
      <c r="C150" s="50" t="s">
        <v>600</v>
      </c>
      <c r="D150" s="50" t="s">
        <v>59</v>
      </c>
      <c r="E150" s="54">
        <v>200</v>
      </c>
      <c r="F150" s="54">
        <v>200</v>
      </c>
      <c r="G150" s="54">
        <v>200</v>
      </c>
      <c r="H150" s="65">
        <v>109</v>
      </c>
      <c r="I150" s="54">
        <v>200</v>
      </c>
      <c r="J150" s="54">
        <v>200</v>
      </c>
      <c r="K150" s="54">
        <v>200</v>
      </c>
      <c r="L150" s="65">
        <v>81</v>
      </c>
      <c r="M150" s="54">
        <v>200</v>
      </c>
      <c r="N150" s="56">
        <f>SUM(E150:M150)</f>
        <v>1590</v>
      </c>
      <c r="O150" s="56">
        <f>N150-LARGE(E150:M150,1)-LARGE(E150:M150,2)</f>
        <v>1190</v>
      </c>
      <c r="P150" s="56">
        <f>COUNTIF(E150:M150,"&lt;200")</f>
        <v>2</v>
      </c>
      <c r="Q150" s="73" t="str">
        <f>IF(ISNUMBER(SEARCH("Игорь",C150))+ISNUMBER(SEARCH("Илья",C150))+ISNUMBER(SEARCH("Никита",C150))+ISNUMBER(SEARCH("Данила",C150)),"м",IF((RIGHT(C150,1)="а")+(RIGHT(C150,1)="я")+(RIGHT(C150,1)="ь"),"ж","м"))</f>
        <v>м</v>
      </c>
      <c r="R150" s="74">
        <f>SMALL(E150:M150,1)</f>
        <v>81</v>
      </c>
      <c r="S150" s="60">
        <f>SUMIF(E150:M150,"&lt;200",E150:M150)/P150</f>
        <v>95</v>
      </c>
      <c r="T150" s="60">
        <f>VLOOKUP(C150,'Расчет 8'!$A$1:$D$109,2,FALSE)</f>
        <v>103.14</v>
      </c>
    </row>
    <row r="151" spans="1:20" ht="12.75">
      <c r="A151" s="50">
        <f t="shared" si="2"/>
        <v>150</v>
      </c>
      <c r="B151" s="61"/>
      <c r="C151" s="50" t="s">
        <v>449</v>
      </c>
      <c r="D151" s="50"/>
      <c r="E151" s="54">
        <v>200</v>
      </c>
      <c r="F151" s="53">
        <v>3</v>
      </c>
      <c r="G151" s="54">
        <v>200</v>
      </c>
      <c r="H151" s="54">
        <v>200</v>
      </c>
      <c r="I151" s="54">
        <v>200</v>
      </c>
      <c r="J151" s="54">
        <v>200</v>
      </c>
      <c r="K151" s="54">
        <v>200</v>
      </c>
      <c r="L151" s="54">
        <v>200</v>
      </c>
      <c r="M151" s="54">
        <v>200</v>
      </c>
      <c r="N151" s="56">
        <f>SUM(E151:M151)</f>
        <v>1603</v>
      </c>
      <c r="O151" s="56">
        <f>N151-LARGE(E151:M151,1)-LARGE(E151:M151,2)</f>
        <v>1203</v>
      </c>
      <c r="P151" s="56">
        <f>COUNTIF(E151:M151,"&lt;200")</f>
        <v>1</v>
      </c>
      <c r="Q151" s="73" t="str">
        <f>IF(ISNUMBER(SEARCH("Игорь",C151))+ISNUMBER(SEARCH("Илья",C151))+ISNUMBER(SEARCH("Никита",C151))+ISNUMBER(SEARCH("Данила",C151)),"м",IF((RIGHT(C151,1)="а")+(RIGHT(C151,1)="я")+(RIGHT(C151,1)="ь"),"ж","м"))</f>
        <v>м</v>
      </c>
      <c r="R151" s="74">
        <f>SMALL(E151:M151,1)</f>
        <v>3</v>
      </c>
      <c r="S151" s="60">
        <f>SUMIF(E151:M151,"&lt;200",E151:M151)/P151</f>
        <v>3</v>
      </c>
      <c r="T151" s="60">
        <v>702.48</v>
      </c>
    </row>
    <row r="152" spans="1:20" ht="12.75">
      <c r="A152" s="50">
        <f t="shared" si="2"/>
        <v>151</v>
      </c>
      <c r="B152" s="61"/>
      <c r="C152" s="50" t="s">
        <v>6</v>
      </c>
      <c r="D152" s="50"/>
      <c r="E152" s="54">
        <v>200</v>
      </c>
      <c r="F152" s="54">
        <v>200</v>
      </c>
      <c r="G152" s="53">
        <v>4</v>
      </c>
      <c r="H152" s="54">
        <v>200</v>
      </c>
      <c r="I152" s="54">
        <v>200</v>
      </c>
      <c r="J152" s="54">
        <v>200</v>
      </c>
      <c r="K152" s="54">
        <v>200</v>
      </c>
      <c r="L152" s="54">
        <v>200</v>
      </c>
      <c r="M152" s="54">
        <v>200</v>
      </c>
      <c r="N152" s="56">
        <f>SUM(E152:M152)</f>
        <v>1604</v>
      </c>
      <c r="O152" s="56">
        <f>N152-LARGE(E152:M152,1)-LARGE(E152:M152,2)</f>
        <v>1204</v>
      </c>
      <c r="P152" s="56">
        <f>COUNTIF(E152:M152,"&lt;200")</f>
        <v>1</v>
      </c>
      <c r="Q152" s="73" t="str">
        <f>IF(ISNUMBER(SEARCH("Игорь",C152))+ISNUMBER(SEARCH("Илья",C152))+ISNUMBER(SEARCH("Никита",C152))+ISNUMBER(SEARCH("Данила",C152)),"м",IF((RIGHT(C152,1)="а")+(RIGHT(C152,1)="я")+(RIGHT(C152,1)="ь"),"ж","м"))</f>
        <v>м</v>
      </c>
      <c r="R152" s="74">
        <f>SMALL(E152:M152,1)</f>
        <v>4</v>
      </c>
      <c r="S152" s="60">
        <f>SUMIF(E152:M152,"&lt;200",E152:M152)/P152</f>
        <v>4</v>
      </c>
      <c r="T152" s="60">
        <v>644.58</v>
      </c>
    </row>
    <row r="153" spans="1:20" ht="12.75">
      <c r="A153" s="50">
        <f t="shared" si="2"/>
        <v>152</v>
      </c>
      <c r="B153" s="61"/>
      <c r="C153" s="50" t="s">
        <v>451</v>
      </c>
      <c r="D153" s="50"/>
      <c r="E153" s="54">
        <v>200</v>
      </c>
      <c r="F153" s="53">
        <v>11</v>
      </c>
      <c r="G153" s="54">
        <v>200</v>
      </c>
      <c r="H153" s="54">
        <v>200</v>
      </c>
      <c r="I153" s="54">
        <v>200</v>
      </c>
      <c r="J153" s="54">
        <v>200</v>
      </c>
      <c r="K153" s="54">
        <v>200</v>
      </c>
      <c r="L153" s="54">
        <v>200</v>
      </c>
      <c r="M153" s="54">
        <v>200</v>
      </c>
      <c r="N153" s="56">
        <f>SUM(E153:M153)</f>
        <v>1611</v>
      </c>
      <c r="O153" s="56">
        <f>N153-LARGE(E153:M153,1)-LARGE(E153:M153,2)</f>
        <v>1211</v>
      </c>
      <c r="P153" s="56">
        <f>COUNTIF(E153:M153,"&lt;200")</f>
        <v>1</v>
      </c>
      <c r="Q153" s="73" t="str">
        <f>IF(ISNUMBER(SEARCH("Игорь",C153))+ISNUMBER(SEARCH("Илья",C153))+ISNUMBER(SEARCH("Никита",C153))+ISNUMBER(SEARCH("Данила",C153)),"м",IF((RIGHT(C153,1)="а")+(RIGHT(C153,1)="я")+(RIGHT(C153,1)="ь"),"ж","м"))</f>
        <v>м</v>
      </c>
      <c r="R153" s="74">
        <f>SMALL(E153:M153,1)</f>
        <v>11</v>
      </c>
      <c r="S153" s="60">
        <f>SUMIF(E153:M153,"&lt;200",E153:M153)/P153</f>
        <v>11</v>
      </c>
      <c r="T153" s="60">
        <v>650</v>
      </c>
    </row>
    <row r="154" spans="1:20" ht="12.75">
      <c r="A154" s="50">
        <f t="shared" si="2"/>
        <v>153</v>
      </c>
      <c r="B154" s="61"/>
      <c r="C154" s="50" t="s">
        <v>601</v>
      </c>
      <c r="D154" s="50"/>
      <c r="E154" s="54">
        <v>200</v>
      </c>
      <c r="F154" s="54">
        <v>200</v>
      </c>
      <c r="G154" s="54">
        <v>200</v>
      </c>
      <c r="H154" s="54">
        <v>200</v>
      </c>
      <c r="I154" s="54">
        <v>200</v>
      </c>
      <c r="J154" s="53">
        <v>13</v>
      </c>
      <c r="K154" s="54">
        <v>200</v>
      </c>
      <c r="L154" s="54">
        <v>200</v>
      </c>
      <c r="M154" s="54">
        <v>200</v>
      </c>
      <c r="N154" s="56">
        <f>SUM(E154:M154)</f>
        <v>1613</v>
      </c>
      <c r="O154" s="56">
        <f>N154-LARGE(E154:M154,1)-LARGE(E154:M154,2)</f>
        <v>1213</v>
      </c>
      <c r="P154" s="56">
        <f>COUNTIF(E154:M154,"&lt;200")</f>
        <v>1</v>
      </c>
      <c r="Q154" s="73" t="str">
        <f>IF(ISNUMBER(SEARCH("Игорь",C154))+ISNUMBER(SEARCH("Илья",C154))+ISNUMBER(SEARCH("Никита",C154))+ISNUMBER(SEARCH("Данила",C154)),"м",IF((RIGHT(C154,1)="а")+(RIGHT(C154,1)="я")+(RIGHT(C154,1)="ь"),"ж","м"))</f>
        <v>м</v>
      </c>
      <c r="R154" s="74">
        <f>SMALL(E154:M154,1)</f>
        <v>13</v>
      </c>
      <c r="S154" s="60">
        <f>SUMIF(E154:M154,"&lt;200",E154:M154)/P154</f>
        <v>13</v>
      </c>
      <c r="T154" s="60">
        <f>VLOOKUP(C154,'Расчет 6'!$A$1:$D$112,2,FALSE)</f>
        <v>580</v>
      </c>
    </row>
    <row r="155" spans="1:20" ht="12.75">
      <c r="A155" s="50">
        <f t="shared" si="2"/>
        <v>154</v>
      </c>
      <c r="B155" s="61"/>
      <c r="C155" s="50" t="s">
        <v>604</v>
      </c>
      <c r="D155" s="50"/>
      <c r="E155" s="54">
        <v>200</v>
      </c>
      <c r="F155" s="54">
        <v>200</v>
      </c>
      <c r="G155" s="54">
        <v>200</v>
      </c>
      <c r="H155" s="54">
        <v>200</v>
      </c>
      <c r="I155" s="54">
        <v>200</v>
      </c>
      <c r="J155" s="54">
        <v>200</v>
      </c>
      <c r="K155" s="54">
        <v>200</v>
      </c>
      <c r="L155" s="53">
        <v>19</v>
      </c>
      <c r="M155" s="54">
        <v>200</v>
      </c>
      <c r="N155" s="56">
        <f>SUM(E155:M155)</f>
        <v>1619</v>
      </c>
      <c r="O155" s="56">
        <f>N155-LARGE(E155:M155,1)-LARGE(E155:M155,2)</f>
        <v>1219</v>
      </c>
      <c r="P155" s="56">
        <f>COUNTIF(E155:M155,"&lt;200")</f>
        <v>1</v>
      </c>
      <c r="Q155" s="73" t="str">
        <f>IF(ISNUMBER(SEARCH("Игорь",C155))+ISNUMBER(SEARCH("Илья",C155))+ISNUMBER(SEARCH("Никита",C155))+ISNUMBER(SEARCH("Данила",C155)),"м",IF((RIGHT(C155,1)="а")+(RIGHT(C155,1)="я")+(RIGHT(C155,1)="ь"),"ж","м"))</f>
        <v>м</v>
      </c>
      <c r="R155" s="74">
        <f>SMALL(E155:M155,1)</f>
        <v>19</v>
      </c>
      <c r="S155" s="60">
        <f>SUMIF(E155:M155,"&lt;200",E155:M155)/P155</f>
        <v>19</v>
      </c>
      <c r="T155" s="60">
        <f>VLOOKUP(C155,'Расчет 8'!$A$1:$D$109,2,FALSE)</f>
        <v>553.09</v>
      </c>
    </row>
    <row r="156" spans="1:20" ht="12.75">
      <c r="A156" s="50">
        <f t="shared" si="2"/>
        <v>155</v>
      </c>
      <c r="B156" s="61"/>
      <c r="C156" s="50" t="s">
        <v>150</v>
      </c>
      <c r="D156" s="50"/>
      <c r="E156" s="54">
        <v>200</v>
      </c>
      <c r="F156" s="54">
        <v>200</v>
      </c>
      <c r="G156" s="54">
        <v>200</v>
      </c>
      <c r="H156" s="54">
        <v>200</v>
      </c>
      <c r="I156" s="54">
        <v>200</v>
      </c>
      <c r="J156" s="53">
        <v>22</v>
      </c>
      <c r="K156" s="54">
        <v>200</v>
      </c>
      <c r="L156" s="54">
        <v>200</v>
      </c>
      <c r="M156" s="54">
        <v>200</v>
      </c>
      <c r="N156" s="56">
        <f>SUM(E156:M156)</f>
        <v>1622</v>
      </c>
      <c r="O156" s="56">
        <f>N156-LARGE(E156:M156,1)-LARGE(E156:M156,2)</f>
        <v>1222</v>
      </c>
      <c r="P156" s="56">
        <f>COUNTIF(E156:M156,"&lt;200")</f>
        <v>1</v>
      </c>
      <c r="Q156" s="73" t="str">
        <f>IF(ISNUMBER(SEARCH("Игорь",C156))+ISNUMBER(SEARCH("Илья",C156))+ISNUMBER(SEARCH("Никита",C156))+ISNUMBER(SEARCH("Данила",C156)),"м",IF((RIGHT(C156,1)="а")+(RIGHT(C156,1)="я")+(RIGHT(C156,1)="ь"),"ж","м"))</f>
        <v>м</v>
      </c>
      <c r="R156" s="74">
        <f>SMALL(E156:M156,1)</f>
        <v>22</v>
      </c>
      <c r="S156" s="60">
        <f>SUMIF(E156:M156,"&lt;200",E156:M156)/P156</f>
        <v>22</v>
      </c>
      <c r="T156" s="60">
        <f>VLOOKUP(C156,'Расчет 6'!$A$1:$D$112,2,FALSE)</f>
        <v>449.27</v>
      </c>
    </row>
    <row r="157" spans="1:20" ht="12.75">
      <c r="A157" s="50">
        <f t="shared" si="2"/>
        <v>156</v>
      </c>
      <c r="B157" s="61"/>
      <c r="C157" s="50" t="s">
        <v>605</v>
      </c>
      <c r="D157" s="50"/>
      <c r="E157" s="54">
        <v>200</v>
      </c>
      <c r="F157" s="54">
        <v>200</v>
      </c>
      <c r="G157" s="54">
        <v>200</v>
      </c>
      <c r="H157" s="54">
        <v>200</v>
      </c>
      <c r="I157" s="54">
        <v>200</v>
      </c>
      <c r="J157" s="53">
        <v>25</v>
      </c>
      <c r="K157" s="54">
        <v>200</v>
      </c>
      <c r="L157" s="54">
        <v>200</v>
      </c>
      <c r="M157" s="54">
        <v>200</v>
      </c>
      <c r="N157" s="56">
        <f>SUM(E157:M157)</f>
        <v>1625</v>
      </c>
      <c r="O157" s="56">
        <f>N157-LARGE(E157:M157,1)-LARGE(E157:M157,2)</f>
        <v>1225</v>
      </c>
      <c r="P157" s="56">
        <f>COUNTIF(E157:M157,"&lt;200")</f>
        <v>1</v>
      </c>
      <c r="Q157" s="73" t="str">
        <f>IF(ISNUMBER(SEARCH("Игорь",C157))+ISNUMBER(SEARCH("Илья",C157))+ISNUMBER(SEARCH("Никита",C157))+ISNUMBER(SEARCH("Данила",C157)),"м",IF((RIGHT(C157,1)="а")+(RIGHT(C157,1)="я")+(RIGHT(C157,1)="ь"),"ж","м"))</f>
        <v>м</v>
      </c>
      <c r="R157" s="74">
        <f>SMALL(E157:M157,1)</f>
        <v>25</v>
      </c>
      <c r="S157" s="60">
        <f>SUMIF(E157:M157,"&lt;200",E157:M157)/P157</f>
        <v>25</v>
      </c>
      <c r="T157" s="60">
        <f>VLOOKUP(C157,'Расчет 6'!$A$1:$D$112,2,FALSE)</f>
        <v>422.95</v>
      </c>
    </row>
    <row r="158" spans="1:20" ht="12.75">
      <c r="A158" s="50">
        <f t="shared" si="2"/>
        <v>157</v>
      </c>
      <c r="B158" s="61"/>
      <c r="C158" s="50" t="s">
        <v>606</v>
      </c>
      <c r="D158" s="50"/>
      <c r="E158" s="54">
        <v>200</v>
      </c>
      <c r="F158" s="54">
        <v>200</v>
      </c>
      <c r="G158" s="54">
        <v>200</v>
      </c>
      <c r="H158" s="54">
        <v>200</v>
      </c>
      <c r="I158" s="54">
        <v>200</v>
      </c>
      <c r="J158" s="54">
        <v>200</v>
      </c>
      <c r="K158" s="53">
        <v>26</v>
      </c>
      <c r="L158" s="54">
        <v>200</v>
      </c>
      <c r="M158" s="54">
        <v>200</v>
      </c>
      <c r="N158" s="56">
        <f>SUM(E158:M158)</f>
        <v>1626</v>
      </c>
      <c r="O158" s="56">
        <f>N158-LARGE(E158:M158,1)-LARGE(E158:M158,2)</f>
        <v>1226</v>
      </c>
      <c r="P158" s="56">
        <f>COUNTIF(E158:M158,"&lt;200")</f>
        <v>1</v>
      </c>
      <c r="Q158" s="73" t="str">
        <f>IF(ISNUMBER(SEARCH("Игорь",C158))+ISNUMBER(SEARCH("Илья",C158))+ISNUMBER(SEARCH("Никита",C158))+ISNUMBER(SEARCH("Данила",C158)),"м",IF((RIGHT(C158,1)="а")+(RIGHT(C158,1)="я")+(RIGHT(C158,1)="ь"),"ж","м"))</f>
        <v>м</v>
      </c>
      <c r="R158" s="74">
        <f>SMALL(E158:M158,1)</f>
        <v>26</v>
      </c>
      <c r="S158" s="60">
        <f>SUMIF(E158:M158,"&lt;200",E158:M158)/P158</f>
        <v>26</v>
      </c>
      <c r="T158" s="60">
        <f>VLOOKUP(C158,'Расчет 7'!$A$1:$D$111,2,FALSE)</f>
        <v>502.33</v>
      </c>
    </row>
    <row r="159" spans="1:20" ht="12.75">
      <c r="A159" s="50">
        <f t="shared" si="2"/>
        <v>158</v>
      </c>
      <c r="B159" s="61"/>
      <c r="C159" s="50" t="s">
        <v>194</v>
      </c>
      <c r="D159" s="50"/>
      <c r="E159" s="54">
        <v>200</v>
      </c>
      <c r="F159" s="54">
        <v>200</v>
      </c>
      <c r="G159" s="53">
        <v>26</v>
      </c>
      <c r="H159" s="54">
        <v>200</v>
      </c>
      <c r="I159" s="54">
        <v>200</v>
      </c>
      <c r="J159" s="54">
        <v>200</v>
      </c>
      <c r="K159" s="54">
        <v>200</v>
      </c>
      <c r="L159" s="54">
        <v>200</v>
      </c>
      <c r="M159" s="54">
        <v>200</v>
      </c>
      <c r="N159" s="56">
        <f>SUM(E159:M159)</f>
        <v>1626</v>
      </c>
      <c r="O159" s="56">
        <f>N159-LARGE(E159:M159,1)-LARGE(E159:M159,2)</f>
        <v>1226</v>
      </c>
      <c r="P159" s="56">
        <f>COUNTIF(E159:M159,"&lt;200")</f>
        <v>1</v>
      </c>
      <c r="Q159" s="73" t="str">
        <f>IF(ISNUMBER(SEARCH("Игорь",C159))+ISNUMBER(SEARCH("Илья",C159))+ISNUMBER(SEARCH("Никита",C159))+ISNUMBER(SEARCH("Данила",C159)),"м",IF((RIGHT(C159,1)="а")+(RIGHT(C159,1)="я")+(RIGHT(C159,1)="ь"),"ж","м"))</f>
        <v>м</v>
      </c>
      <c r="R159" s="74">
        <f>SMALL(E159:M159,1)</f>
        <v>26</v>
      </c>
      <c r="S159" s="60">
        <f>SUMIF(E159:M159,"&lt;200",E159:M159)/P159</f>
        <v>26</v>
      </c>
      <c r="T159" s="60">
        <v>420.73</v>
      </c>
    </row>
    <row r="160" spans="1:20" ht="12.75">
      <c r="A160" s="50">
        <f t="shared" si="2"/>
        <v>159</v>
      </c>
      <c r="B160" s="61"/>
      <c r="C160" s="50" t="s">
        <v>260</v>
      </c>
      <c r="D160" s="50" t="s">
        <v>24</v>
      </c>
      <c r="E160" s="54">
        <v>200</v>
      </c>
      <c r="F160" s="54">
        <v>200</v>
      </c>
      <c r="G160" s="65">
        <v>135</v>
      </c>
      <c r="H160" s="54">
        <v>200</v>
      </c>
      <c r="I160" s="54">
        <v>200</v>
      </c>
      <c r="J160" s="65">
        <v>92</v>
      </c>
      <c r="K160" s="54">
        <v>200</v>
      </c>
      <c r="L160" s="54">
        <v>200</v>
      </c>
      <c r="M160" s="54">
        <v>200</v>
      </c>
      <c r="N160" s="56">
        <f>SUM(E160:M160)</f>
        <v>1627</v>
      </c>
      <c r="O160" s="56">
        <f>N160-LARGE(E160:M160,1)-LARGE(E160:M160,2)</f>
        <v>1227</v>
      </c>
      <c r="P160" s="56">
        <f>COUNTIF(E160:M160,"&lt;200")</f>
        <v>2</v>
      </c>
      <c r="Q160" s="73" t="str">
        <f>IF(ISNUMBER(SEARCH("Игорь",C160))+ISNUMBER(SEARCH("Илья",C160))+ISNUMBER(SEARCH("Никита",C160))+ISNUMBER(SEARCH("Данила",C160)),"м",IF((RIGHT(C160,1)="а")+(RIGHT(C160,1)="я")+(RIGHT(C160,1)="ь"),"ж","м"))</f>
        <v>м</v>
      </c>
      <c r="R160" s="74">
        <f>SMALL(E160:M160,1)</f>
        <v>92</v>
      </c>
      <c r="S160" s="60">
        <f>SUMIF(E160:M160,"&lt;200",E160:M160)/P160</f>
        <v>113.5</v>
      </c>
      <c r="T160" s="60">
        <f>VLOOKUP(C160,'Расчет 6'!$A$1:$D$112,2,FALSE)</f>
        <v>120</v>
      </c>
    </row>
    <row r="161" spans="1:20" ht="12.75">
      <c r="A161" s="50">
        <f t="shared" si="2"/>
        <v>160</v>
      </c>
      <c r="B161" s="61"/>
      <c r="C161" s="50" t="s">
        <v>455</v>
      </c>
      <c r="D161" s="50"/>
      <c r="E161" s="54">
        <v>200</v>
      </c>
      <c r="F161" s="53">
        <v>33</v>
      </c>
      <c r="G161" s="54">
        <v>200</v>
      </c>
      <c r="H161" s="54">
        <v>200</v>
      </c>
      <c r="I161" s="54">
        <v>200</v>
      </c>
      <c r="J161" s="54">
        <v>200</v>
      </c>
      <c r="K161" s="54">
        <v>200</v>
      </c>
      <c r="L161" s="54">
        <v>200</v>
      </c>
      <c r="M161" s="54">
        <v>200</v>
      </c>
      <c r="N161" s="56">
        <f>SUM(E161:M161)</f>
        <v>1633</v>
      </c>
      <c r="O161" s="56">
        <f>N161-LARGE(E161:M161,1)-LARGE(E161:M161,2)</f>
        <v>1233</v>
      </c>
      <c r="P161" s="56">
        <f>COUNTIF(E161:M161,"&lt;200")</f>
        <v>1</v>
      </c>
      <c r="Q161" s="73" t="str">
        <f>IF(ISNUMBER(SEARCH("Игорь",C161))+ISNUMBER(SEARCH("Илья",C161))+ISNUMBER(SEARCH("Никита",C161))+ISNUMBER(SEARCH("Данила",C161)),"м",IF((RIGHT(C161,1)="а")+(RIGHT(C161,1)="я")+(RIGHT(C161,1)="ь"),"ж","м"))</f>
        <v>м</v>
      </c>
      <c r="R161" s="74">
        <f>SMALL(E161:M161,1)</f>
        <v>33</v>
      </c>
      <c r="S161" s="60">
        <f>SUMIF(E161:M161,"&lt;200",E161:M161)/P161</f>
        <v>33</v>
      </c>
      <c r="T161" s="60">
        <v>435.31</v>
      </c>
    </row>
    <row r="162" spans="1:20" ht="12.75">
      <c r="A162" s="50">
        <f t="shared" si="2"/>
        <v>161</v>
      </c>
      <c r="B162" s="61"/>
      <c r="C162" s="50" t="s">
        <v>120</v>
      </c>
      <c r="D162" s="50"/>
      <c r="E162" s="54">
        <v>200</v>
      </c>
      <c r="F162" s="54">
        <v>200</v>
      </c>
      <c r="G162" s="54">
        <v>200</v>
      </c>
      <c r="H162" s="54">
        <v>200</v>
      </c>
      <c r="I162" s="54">
        <v>200</v>
      </c>
      <c r="J162" s="54">
        <v>200</v>
      </c>
      <c r="K162" s="53">
        <v>34</v>
      </c>
      <c r="L162" s="54">
        <v>200</v>
      </c>
      <c r="M162" s="54">
        <v>200</v>
      </c>
      <c r="N162" s="56">
        <f>SUM(E162:M162)</f>
        <v>1634</v>
      </c>
      <c r="O162" s="56">
        <f>N162-LARGE(E162:M162,1)-LARGE(E162:M162,2)</f>
        <v>1234</v>
      </c>
      <c r="P162" s="56">
        <f>COUNTIF(E162:M162,"&lt;200")</f>
        <v>1</v>
      </c>
      <c r="Q162" s="73" t="str">
        <f>IF(ISNUMBER(SEARCH("Игорь",C162))+ISNUMBER(SEARCH("Илья",C162))+ISNUMBER(SEARCH("Никита",C162))+ISNUMBER(SEARCH("Данила",C162)),"м",IF((RIGHT(C162,1)="а")+(RIGHT(C162,1)="я")+(RIGHT(C162,1)="ь"),"ж","м"))</f>
        <v>м</v>
      </c>
      <c r="R162" s="74">
        <f>SMALL(E162:M162,1)</f>
        <v>34</v>
      </c>
      <c r="S162" s="60">
        <f>SUMIF(E162:M162,"&lt;200",E162:M162)/P162</f>
        <v>34</v>
      </c>
      <c r="T162" s="60">
        <f>VLOOKUP(C162,'Расчет 7'!$A$1:$D$111,2,FALSE)</f>
        <v>369.25</v>
      </c>
    </row>
    <row r="163" spans="1:20" ht="12.75">
      <c r="A163" s="50">
        <f t="shared" si="2"/>
        <v>162</v>
      </c>
      <c r="B163" s="61"/>
      <c r="C163" s="50" t="s">
        <v>52</v>
      </c>
      <c r="D163" s="50"/>
      <c r="E163" s="54">
        <v>200</v>
      </c>
      <c r="F163" s="54">
        <v>200</v>
      </c>
      <c r="G163" s="53">
        <v>35</v>
      </c>
      <c r="H163" s="54">
        <v>200</v>
      </c>
      <c r="I163" s="54">
        <v>200</v>
      </c>
      <c r="J163" s="54">
        <v>200</v>
      </c>
      <c r="K163" s="54">
        <v>200</v>
      </c>
      <c r="L163" s="54">
        <v>200</v>
      </c>
      <c r="M163" s="54">
        <v>200</v>
      </c>
      <c r="N163" s="56">
        <f>SUM(E163:M163)</f>
        <v>1635</v>
      </c>
      <c r="O163" s="56">
        <f>N163-LARGE(E163:M163,1)-LARGE(E163:M163,2)</f>
        <v>1235</v>
      </c>
      <c r="P163" s="56">
        <f>COUNTIF(E163:M163,"&lt;200")</f>
        <v>1</v>
      </c>
      <c r="Q163" s="73" t="str">
        <f>IF(ISNUMBER(SEARCH("Игорь",C163))+ISNUMBER(SEARCH("Илья",C163))+ISNUMBER(SEARCH("Никита",C163))+ISNUMBER(SEARCH("Данила",C163)),"м",IF((RIGHT(C163,1)="а")+(RIGHT(C163,1)="я")+(RIGHT(C163,1)="ь"),"ж","м"))</f>
        <v>м</v>
      </c>
      <c r="R163" s="74">
        <f>SMALL(E163:M163,1)</f>
        <v>35</v>
      </c>
      <c r="S163" s="60">
        <f>SUMIF(E163:M163,"&lt;200",E163:M163)/P163</f>
        <v>35</v>
      </c>
      <c r="T163" s="60">
        <v>399.35</v>
      </c>
    </row>
    <row r="164" spans="1:20" ht="12.75">
      <c r="A164" s="50">
        <f t="shared" si="2"/>
        <v>163</v>
      </c>
      <c r="B164" s="61"/>
      <c r="C164" s="50" t="s">
        <v>10</v>
      </c>
      <c r="D164" s="50" t="s">
        <v>11</v>
      </c>
      <c r="E164" s="62">
        <v>36</v>
      </c>
      <c r="F164" s="54">
        <v>200</v>
      </c>
      <c r="G164" s="54">
        <v>200</v>
      </c>
      <c r="H164" s="54">
        <v>200</v>
      </c>
      <c r="I164" s="54">
        <v>200</v>
      </c>
      <c r="J164" s="54">
        <v>200</v>
      </c>
      <c r="K164" s="54">
        <v>200</v>
      </c>
      <c r="L164" s="54">
        <v>200</v>
      </c>
      <c r="M164" s="54">
        <v>200</v>
      </c>
      <c r="N164" s="56">
        <f>SUM(E164:M164)</f>
        <v>1636</v>
      </c>
      <c r="O164" s="56">
        <f>N164-LARGE(E164:M164,1)-LARGE(E164:M164,2)</f>
        <v>1236</v>
      </c>
      <c r="P164" s="56">
        <f>COUNTIF(E164:M164,"&lt;200")</f>
        <v>1</v>
      </c>
      <c r="Q164" s="73" t="str">
        <f>IF(ISNUMBER(SEARCH("Игорь",C164))+ISNUMBER(SEARCH("Илья",C164))+ISNUMBER(SEARCH("Никита",C164))+ISNUMBER(SEARCH("Данила",C164)),"м",IF((RIGHT(C164,1)="а")+(RIGHT(C164,1)="я")+(RIGHT(C164,1)="ь"),"ж","м"))</f>
        <v>м</v>
      </c>
      <c r="R164" s="74">
        <f>SMALL(E164:M164,1)</f>
        <v>36</v>
      </c>
      <c r="S164" s="60">
        <f>SUMIF(E164:M164,"&lt;200",E164:M164)/P164</f>
        <v>36</v>
      </c>
      <c r="T164" s="60">
        <v>408.63</v>
      </c>
    </row>
    <row r="165" spans="1:20" ht="12.75">
      <c r="A165" s="50">
        <f t="shared" si="2"/>
        <v>164</v>
      </c>
      <c r="B165" s="61"/>
      <c r="C165" s="50" t="s">
        <v>164</v>
      </c>
      <c r="D165" s="50"/>
      <c r="E165" s="54">
        <v>200</v>
      </c>
      <c r="F165" s="54">
        <v>200</v>
      </c>
      <c r="G165" s="54">
        <v>200</v>
      </c>
      <c r="H165" s="53">
        <v>36</v>
      </c>
      <c r="I165" s="54">
        <v>200</v>
      </c>
      <c r="J165" s="54">
        <v>200</v>
      </c>
      <c r="K165" s="54">
        <v>200</v>
      </c>
      <c r="L165" s="54">
        <v>200</v>
      </c>
      <c r="M165" s="54">
        <v>200</v>
      </c>
      <c r="N165" s="56">
        <f>SUM(E165:M165)</f>
        <v>1636</v>
      </c>
      <c r="O165" s="56">
        <f>N165-LARGE(E165:M165,1)-LARGE(E165:M165,2)</f>
        <v>1236</v>
      </c>
      <c r="P165" s="56">
        <f>COUNTIF(E165:M165,"&lt;200")</f>
        <v>1</v>
      </c>
      <c r="Q165" s="73" t="str">
        <f>IF(ISNUMBER(SEARCH("Игорь",C165))+ISNUMBER(SEARCH("Илья",C165))+ISNUMBER(SEARCH("Никита",C165))+ISNUMBER(SEARCH("Данила",C165)),"м",IF((RIGHT(C165,1)="а")+(RIGHT(C165,1)="я")+(RIGHT(C165,1)="ь"),"ж","м"))</f>
        <v>м</v>
      </c>
      <c r="R165" s="74">
        <f>SMALL(E165:M165,1)</f>
        <v>36</v>
      </c>
      <c r="S165" s="60">
        <f>SUMIF(E165:M165,"&lt;200",E165:M165)/P165</f>
        <v>36</v>
      </c>
      <c r="T165" s="60">
        <f>VLOOKUP(C165,'Расчет 4'!$A$1:$D$92,3,FALSE)</f>
        <v>417.89</v>
      </c>
    </row>
    <row r="166" spans="1:20" ht="12.75">
      <c r="A166" s="50">
        <f t="shared" si="2"/>
        <v>165</v>
      </c>
      <c r="B166" s="61"/>
      <c r="C166" s="50" t="s">
        <v>230</v>
      </c>
      <c r="D166" s="50"/>
      <c r="E166" s="54">
        <v>200</v>
      </c>
      <c r="F166" s="54">
        <v>200</v>
      </c>
      <c r="G166" s="53">
        <v>36</v>
      </c>
      <c r="H166" s="54">
        <v>200</v>
      </c>
      <c r="I166" s="54">
        <v>200</v>
      </c>
      <c r="J166" s="54">
        <v>200</v>
      </c>
      <c r="K166" s="54">
        <v>200</v>
      </c>
      <c r="L166" s="54">
        <v>200</v>
      </c>
      <c r="M166" s="54">
        <v>200</v>
      </c>
      <c r="N166" s="56">
        <f>SUM(E166:M166)</f>
        <v>1636</v>
      </c>
      <c r="O166" s="56">
        <f>N166-LARGE(E166:M166,1)-LARGE(E166:M166,2)</f>
        <v>1236</v>
      </c>
      <c r="P166" s="56">
        <f>COUNTIF(E166:M166,"&lt;200")</f>
        <v>1</v>
      </c>
      <c r="Q166" s="73" t="str">
        <f>IF(ISNUMBER(SEARCH("Игорь",C166))+ISNUMBER(SEARCH("Илья",C166))+ISNUMBER(SEARCH("Никита",C166))+ISNUMBER(SEARCH("Данила",C166)),"м",IF((RIGHT(C166,1)="а")+(RIGHT(C166,1)="я")+(RIGHT(C166,1)="ь"),"ж","м"))</f>
        <v>м</v>
      </c>
      <c r="R166" s="74">
        <f>SMALL(E166:M166,1)</f>
        <v>36</v>
      </c>
      <c r="S166" s="60">
        <f>SUMIF(E166:M166,"&lt;200",E166:M166)/P166</f>
        <v>36</v>
      </c>
      <c r="T166" s="60">
        <v>487.01</v>
      </c>
    </row>
    <row r="167" spans="1:20" ht="12.75">
      <c r="A167" s="50">
        <f t="shared" si="2"/>
        <v>166</v>
      </c>
      <c r="B167" s="61"/>
      <c r="C167" s="50" t="s">
        <v>36</v>
      </c>
      <c r="D167" s="50" t="s">
        <v>37</v>
      </c>
      <c r="E167" s="62">
        <v>40</v>
      </c>
      <c r="F167" s="54">
        <v>200</v>
      </c>
      <c r="G167" s="54">
        <v>200</v>
      </c>
      <c r="H167" s="54">
        <v>200</v>
      </c>
      <c r="I167" s="54">
        <v>200</v>
      </c>
      <c r="J167" s="54">
        <v>200</v>
      </c>
      <c r="K167" s="54">
        <v>200</v>
      </c>
      <c r="L167" s="54">
        <v>200</v>
      </c>
      <c r="M167" s="54">
        <v>200</v>
      </c>
      <c r="N167" s="56">
        <f>SUM(E167:M167)</f>
        <v>1640</v>
      </c>
      <c r="O167" s="56">
        <f>N167-LARGE(E167:M167,1)-LARGE(E167:M167,2)</f>
        <v>1240</v>
      </c>
      <c r="P167" s="56">
        <f>COUNTIF(E167:M167,"&lt;200")</f>
        <v>1</v>
      </c>
      <c r="Q167" s="73" t="str">
        <f>IF(ISNUMBER(SEARCH("Игорь",C167))+ISNUMBER(SEARCH("Илья",C167))+ISNUMBER(SEARCH("Никита",C167))+ISNUMBER(SEARCH("Данила",C167)),"м",IF((RIGHT(C167,1)="а")+(RIGHT(C167,1)="я")+(RIGHT(C167,1)="ь"),"ж","м"))</f>
        <v>м</v>
      </c>
      <c r="R167" s="74">
        <f>SMALL(E167:M167,1)</f>
        <v>40</v>
      </c>
      <c r="S167" s="60">
        <f>SUMIF(E167:M167,"&lt;200",E167:M167)/P167</f>
        <v>40</v>
      </c>
      <c r="T167" s="60">
        <v>304.57</v>
      </c>
    </row>
    <row r="168" spans="1:20" ht="12.75">
      <c r="A168" s="50">
        <f t="shared" si="2"/>
        <v>167</v>
      </c>
      <c r="B168" s="61"/>
      <c r="C168" s="50" t="s">
        <v>339</v>
      </c>
      <c r="D168" s="50"/>
      <c r="E168" s="54">
        <v>200</v>
      </c>
      <c r="F168" s="54">
        <v>200</v>
      </c>
      <c r="G168" s="54">
        <v>200</v>
      </c>
      <c r="H168" s="54">
        <v>200</v>
      </c>
      <c r="I168" s="54">
        <v>200</v>
      </c>
      <c r="J168" s="54">
        <v>200</v>
      </c>
      <c r="K168" s="62">
        <v>41</v>
      </c>
      <c r="L168" s="54">
        <v>200</v>
      </c>
      <c r="M168" s="54">
        <v>200</v>
      </c>
      <c r="N168" s="56">
        <f>SUM(E168:M168)</f>
        <v>1641</v>
      </c>
      <c r="O168" s="56">
        <f>N168-LARGE(E168:M168,1)-LARGE(E168:M168,2)</f>
        <v>1241</v>
      </c>
      <c r="P168" s="56">
        <f>COUNTIF(E168:M168,"&lt;200")</f>
        <v>1</v>
      </c>
      <c r="Q168" s="73" t="str">
        <f>IF(ISNUMBER(SEARCH("Игорь",C168))+ISNUMBER(SEARCH("Илья",C168))+ISNUMBER(SEARCH("Никита",C168))+ISNUMBER(SEARCH("Данила",C168)),"м",IF((RIGHT(C168,1)="а")+(RIGHT(C168,1)="я")+(RIGHT(C168,1)="ь"),"ж","м"))</f>
        <v>м</v>
      </c>
      <c r="R168" s="74">
        <f>SMALL(E168:M168,1)</f>
        <v>41</v>
      </c>
      <c r="S168" s="60">
        <f>SUMIF(E168:M168,"&lt;200",E168:M168)/P168</f>
        <v>41</v>
      </c>
      <c r="T168" s="60">
        <f>VLOOKUP(C168,'Расчет 7'!$A$1:$D$111,2,FALSE)</f>
        <v>457.31</v>
      </c>
    </row>
    <row r="169" spans="1:20" ht="12.75">
      <c r="A169" s="50">
        <f t="shared" si="2"/>
        <v>168</v>
      </c>
      <c r="B169" s="61"/>
      <c r="C169" s="50" t="s">
        <v>251</v>
      </c>
      <c r="D169" s="50"/>
      <c r="E169" s="54">
        <v>200</v>
      </c>
      <c r="F169" s="54">
        <v>200</v>
      </c>
      <c r="G169" s="54">
        <v>200</v>
      </c>
      <c r="H169" s="54">
        <v>200</v>
      </c>
      <c r="I169" s="54">
        <v>200</v>
      </c>
      <c r="J169" s="53">
        <v>42</v>
      </c>
      <c r="K169" s="54">
        <v>200</v>
      </c>
      <c r="L169" s="54">
        <v>200</v>
      </c>
      <c r="M169" s="54">
        <v>200</v>
      </c>
      <c r="N169" s="56">
        <f>SUM(E169:M169)</f>
        <v>1642</v>
      </c>
      <c r="O169" s="56">
        <f>N169-LARGE(E169:M169,1)-LARGE(E169:M169,2)</f>
        <v>1242</v>
      </c>
      <c r="P169" s="56">
        <f>COUNTIF(E169:M169,"&lt;200")</f>
        <v>1</v>
      </c>
      <c r="Q169" s="73" t="str">
        <f>IF(ISNUMBER(SEARCH("Игорь",C169))+ISNUMBER(SEARCH("Илья",C169))+ISNUMBER(SEARCH("Никита",C169))+ISNUMBER(SEARCH("Данила",C169)),"м",IF((RIGHT(C169,1)="а")+(RIGHT(C169,1)="я")+(RIGHT(C169,1)="ь"),"ж","м"))</f>
        <v>м</v>
      </c>
      <c r="R169" s="74">
        <f>SMALL(E169:M169,1)</f>
        <v>42</v>
      </c>
      <c r="S169" s="60">
        <f>SUMIF(E169:M169,"&lt;200",E169:M169)/P169</f>
        <v>42</v>
      </c>
      <c r="T169" s="60">
        <f>VLOOKUP(C169,'Расчет 6'!$A$1:$D$112,2,FALSE)</f>
        <v>396.54</v>
      </c>
    </row>
    <row r="170" spans="1:20" ht="12.75">
      <c r="A170" s="50">
        <f t="shared" si="2"/>
        <v>169</v>
      </c>
      <c r="B170" s="61"/>
      <c r="C170" s="50" t="s">
        <v>98</v>
      </c>
      <c r="D170" s="50" t="s">
        <v>109</v>
      </c>
      <c r="E170" s="54">
        <v>200</v>
      </c>
      <c r="F170" s="54">
        <v>200</v>
      </c>
      <c r="G170" s="65">
        <v>125</v>
      </c>
      <c r="H170" s="54">
        <v>200</v>
      </c>
      <c r="I170" s="65">
        <v>118</v>
      </c>
      <c r="J170" s="54">
        <v>200</v>
      </c>
      <c r="K170" s="54">
        <v>200</v>
      </c>
      <c r="L170" s="54">
        <v>200</v>
      </c>
      <c r="M170" s="54">
        <v>200</v>
      </c>
      <c r="N170" s="56">
        <f>SUM(E170:M170)</f>
        <v>1643</v>
      </c>
      <c r="O170" s="56">
        <f>N170-LARGE(E170:M170,1)-LARGE(E170:M170,2)</f>
        <v>1243</v>
      </c>
      <c r="P170" s="56">
        <f>COUNTIF(E170:M170,"&lt;200")</f>
        <v>2</v>
      </c>
      <c r="Q170" s="73" t="str">
        <f>IF(ISNUMBER(SEARCH("Игорь",C170))+ISNUMBER(SEARCH("Илья",C170))+ISNUMBER(SEARCH("Никита",C170))+ISNUMBER(SEARCH("Данила",C170)),"м",IF((RIGHT(C170,1)="а")+(RIGHT(C170,1)="я")+(RIGHT(C170,1)="ь"),"ж","м"))</f>
        <v>м</v>
      </c>
      <c r="R170" s="74">
        <f>SMALL(E170:M170,1)</f>
        <v>118</v>
      </c>
      <c r="S170" s="60">
        <f>SUMIF(E170:M170,"&lt;200",E170:M170)/P170</f>
        <v>121.5</v>
      </c>
      <c r="T170" s="60"/>
    </row>
    <row r="171" spans="1:20" ht="12.75">
      <c r="A171" s="50">
        <f t="shared" si="2"/>
        <v>170</v>
      </c>
      <c r="B171" s="61"/>
      <c r="C171" s="50" t="s">
        <v>359</v>
      </c>
      <c r="D171" s="50"/>
      <c r="E171" s="54">
        <v>200</v>
      </c>
      <c r="F171" s="54">
        <v>200</v>
      </c>
      <c r="G171" s="54">
        <v>200</v>
      </c>
      <c r="H171" s="54">
        <v>200</v>
      </c>
      <c r="I171" s="54">
        <v>200</v>
      </c>
      <c r="J171" s="54">
        <v>200</v>
      </c>
      <c r="K171" s="62">
        <v>46</v>
      </c>
      <c r="L171" s="54">
        <v>200</v>
      </c>
      <c r="M171" s="54">
        <v>200</v>
      </c>
      <c r="N171" s="56">
        <f>SUM(E171:M171)</f>
        <v>1646</v>
      </c>
      <c r="O171" s="56">
        <f>N171-LARGE(E171:M171,1)-LARGE(E171:M171,2)</f>
        <v>1246</v>
      </c>
      <c r="P171" s="56">
        <f>COUNTIF(E171:M171,"&lt;200")</f>
        <v>1</v>
      </c>
      <c r="Q171" s="73" t="str">
        <f>IF(ISNUMBER(SEARCH("Игорь",C171))+ISNUMBER(SEARCH("Илья",C171))+ISNUMBER(SEARCH("Никита",C171))+ISNUMBER(SEARCH("Данила",C171)),"м",IF((RIGHT(C171,1)="а")+(RIGHT(C171,1)="я")+(RIGHT(C171,1)="ь"),"ж","м"))</f>
        <v>м</v>
      </c>
      <c r="R171" s="74">
        <f>SMALL(E171:M171,1)</f>
        <v>46</v>
      </c>
      <c r="S171" s="60">
        <f>SUMIF(E171:M171,"&lt;200",E171:M171)/P171</f>
        <v>46</v>
      </c>
      <c r="T171" s="60">
        <f>VLOOKUP(C171,'Расчет 7'!$A$1:$D$111,2,FALSE)</f>
        <v>333.71</v>
      </c>
    </row>
    <row r="172" spans="1:20" ht="12.75">
      <c r="A172" s="50">
        <f t="shared" si="2"/>
        <v>171</v>
      </c>
      <c r="B172" s="61"/>
      <c r="C172" s="50" t="s">
        <v>502</v>
      </c>
      <c r="D172" s="50"/>
      <c r="E172" s="54">
        <v>200</v>
      </c>
      <c r="F172" s="54">
        <v>200</v>
      </c>
      <c r="G172" s="62">
        <v>46</v>
      </c>
      <c r="H172" s="54">
        <v>200</v>
      </c>
      <c r="I172" s="54">
        <v>200</v>
      </c>
      <c r="J172" s="54">
        <v>200</v>
      </c>
      <c r="K172" s="54">
        <v>200</v>
      </c>
      <c r="L172" s="54">
        <v>200</v>
      </c>
      <c r="M172" s="54">
        <v>200</v>
      </c>
      <c r="N172" s="56">
        <f>SUM(E172:M172)</f>
        <v>1646</v>
      </c>
      <c r="O172" s="56">
        <f>N172-LARGE(E172:M172,1)-LARGE(E172:M172,2)</f>
        <v>1246</v>
      </c>
      <c r="P172" s="56">
        <f>COUNTIF(E172:M172,"&lt;200")</f>
        <v>1</v>
      </c>
      <c r="Q172" s="73" t="str">
        <f>IF(ISNUMBER(SEARCH("Игорь",C172))+ISNUMBER(SEARCH("Илья",C172))+ISNUMBER(SEARCH("Никита",C172))+ISNUMBER(SEARCH("Данила",C172)),"м",IF((RIGHT(C172,1)="а")+(RIGHT(C172,1)="я")+(RIGHT(C172,1)="ь"),"ж","м"))</f>
        <v>м</v>
      </c>
      <c r="R172" s="74">
        <f>SMALL(E172:M172,1)</f>
        <v>46</v>
      </c>
      <c r="S172" s="60">
        <f>SUMIF(E172:M172,"&lt;200",E172:M172)/P172</f>
        <v>46</v>
      </c>
      <c r="T172" s="60">
        <v>459.52</v>
      </c>
    </row>
    <row r="173" spans="1:20" ht="12.75">
      <c r="A173" s="50">
        <f t="shared" si="2"/>
        <v>172</v>
      </c>
      <c r="B173" s="61"/>
      <c r="C173" s="50" t="s">
        <v>100</v>
      </c>
      <c r="D173" s="50"/>
      <c r="E173" s="54">
        <v>200</v>
      </c>
      <c r="F173" s="54">
        <v>200</v>
      </c>
      <c r="G173" s="54">
        <v>200</v>
      </c>
      <c r="H173" s="62">
        <v>47</v>
      </c>
      <c r="I173" s="54">
        <v>200</v>
      </c>
      <c r="J173" s="54">
        <v>200</v>
      </c>
      <c r="K173" s="54">
        <v>200</v>
      </c>
      <c r="L173" s="54">
        <v>200</v>
      </c>
      <c r="M173" s="54">
        <v>200</v>
      </c>
      <c r="N173" s="56">
        <f>SUM(E173:M173)</f>
        <v>1647</v>
      </c>
      <c r="O173" s="56">
        <f>N173-LARGE(E173:M173,1)-LARGE(E173:M173,2)</f>
        <v>1247</v>
      </c>
      <c r="P173" s="56">
        <f>COUNTIF(E173:M173,"&lt;200")</f>
        <v>1</v>
      </c>
      <c r="Q173" s="73" t="str">
        <f>IF(ISNUMBER(SEARCH("Игорь",C173))+ISNUMBER(SEARCH("Илья",C173))+ISNUMBER(SEARCH("Никита",C173))+ISNUMBER(SEARCH("Данила",C173)),"м",IF((RIGHT(C173,1)="а")+(RIGHT(C173,1)="я")+(RIGHT(C173,1)="ь"),"ж","м"))</f>
        <v>м</v>
      </c>
      <c r="R173" s="74">
        <f>SMALL(E173:M173,1)</f>
        <v>47</v>
      </c>
      <c r="S173" s="60">
        <f>SUMIF(E173:M173,"&lt;200",E173:M173)/P173</f>
        <v>47</v>
      </c>
      <c r="T173" s="60">
        <f>VLOOKUP(C173,'Расчет 4'!$A$1:$D$92,3,FALSE)</f>
        <v>305.1</v>
      </c>
    </row>
    <row r="174" spans="1:20" ht="12.75">
      <c r="A174" s="50">
        <f t="shared" si="2"/>
        <v>173</v>
      </c>
      <c r="B174" s="61"/>
      <c r="C174" s="50" t="s">
        <v>607</v>
      </c>
      <c r="D174" s="50"/>
      <c r="E174" s="54">
        <v>200</v>
      </c>
      <c r="F174" s="54">
        <v>200</v>
      </c>
      <c r="G174" s="54">
        <v>200</v>
      </c>
      <c r="H174" s="54">
        <v>200</v>
      </c>
      <c r="I174" s="54">
        <v>200</v>
      </c>
      <c r="J174" s="54">
        <v>200</v>
      </c>
      <c r="K174" s="54">
        <v>200</v>
      </c>
      <c r="L174" s="63">
        <v>49</v>
      </c>
      <c r="M174" s="54">
        <v>200</v>
      </c>
      <c r="N174" s="56">
        <f>SUM(E174:M174)</f>
        <v>1649</v>
      </c>
      <c r="O174" s="56">
        <f>N174-LARGE(E174:M174,1)-LARGE(E174:M174,2)</f>
        <v>1249</v>
      </c>
      <c r="P174" s="56">
        <f>COUNTIF(E174:M174,"&lt;200")</f>
        <v>1</v>
      </c>
      <c r="Q174" s="73" t="str">
        <f>IF(ISNUMBER(SEARCH("Игорь",C174))+ISNUMBER(SEARCH("Илья",C174))+ISNUMBER(SEARCH("Никита",C174))+ISNUMBER(SEARCH("Данила",C174)),"м",IF((RIGHT(C174,1)="а")+(RIGHT(C174,1)="я")+(RIGHT(C174,1)="ь"),"ж","м"))</f>
        <v>м</v>
      </c>
      <c r="R174" s="74">
        <f>SMALL(E174:M174,1)</f>
        <v>49</v>
      </c>
      <c r="S174" s="60">
        <f>SUMIF(E174:M174,"&lt;200",E174:M174)/P174</f>
        <v>49</v>
      </c>
      <c r="T174" s="60">
        <f>VLOOKUP(C174,'Расчет 8'!$A$1:$D$109,2,FALSE)</f>
        <v>177.64</v>
      </c>
    </row>
    <row r="175" spans="1:20" ht="12.75">
      <c r="A175" s="50">
        <f t="shared" si="2"/>
        <v>174</v>
      </c>
      <c r="B175" s="61"/>
      <c r="C175" s="50" t="s">
        <v>608</v>
      </c>
      <c r="D175" s="50"/>
      <c r="E175" s="54">
        <v>200</v>
      </c>
      <c r="F175" s="54">
        <v>200</v>
      </c>
      <c r="G175" s="54">
        <v>200</v>
      </c>
      <c r="H175" s="54">
        <v>200</v>
      </c>
      <c r="I175" s="54">
        <v>200</v>
      </c>
      <c r="J175" s="54">
        <v>200</v>
      </c>
      <c r="K175" s="54">
        <v>200</v>
      </c>
      <c r="L175" s="63">
        <v>50</v>
      </c>
      <c r="M175" s="54">
        <v>200</v>
      </c>
      <c r="N175" s="56">
        <f>SUM(E175:M175)</f>
        <v>1650</v>
      </c>
      <c r="O175" s="56">
        <f>N175-LARGE(E175:M175,1)-LARGE(E175:M175,2)</f>
        <v>1250</v>
      </c>
      <c r="P175" s="56">
        <f>COUNTIF(E175:M175,"&lt;200")</f>
        <v>1</v>
      </c>
      <c r="Q175" s="73" t="str">
        <f>IF(ISNUMBER(SEARCH("Игорь",C175))+ISNUMBER(SEARCH("Илья",C175))+ISNUMBER(SEARCH("Никита",C175))+ISNUMBER(SEARCH("Данила",C175)),"м",IF((RIGHT(C175,1)="а")+(RIGHT(C175,1)="я")+(RIGHT(C175,1)="ь"),"ж","м"))</f>
        <v>м</v>
      </c>
      <c r="R175" s="74">
        <f>SMALL(E175:M175,1)</f>
        <v>50</v>
      </c>
      <c r="S175" s="60">
        <f>SUMIF(E175:M175,"&lt;200",E175:M175)/P175</f>
        <v>50</v>
      </c>
      <c r="T175" s="60">
        <f>VLOOKUP(C175,'Расчет 8'!$A$1:$D$109,2,FALSE)</f>
        <v>282.89</v>
      </c>
    </row>
    <row r="176" spans="1:20" ht="12.75">
      <c r="A176" s="50">
        <f t="shared" si="2"/>
        <v>175</v>
      </c>
      <c r="B176" s="61"/>
      <c r="C176" s="50" t="s">
        <v>252</v>
      </c>
      <c r="D176" s="50"/>
      <c r="E176" s="54">
        <v>200</v>
      </c>
      <c r="F176" s="54">
        <v>200</v>
      </c>
      <c r="G176" s="62">
        <v>51</v>
      </c>
      <c r="H176" s="54">
        <v>200</v>
      </c>
      <c r="I176" s="54">
        <v>200</v>
      </c>
      <c r="J176" s="54">
        <v>200</v>
      </c>
      <c r="K176" s="54">
        <v>200</v>
      </c>
      <c r="L176" s="54">
        <v>200</v>
      </c>
      <c r="M176" s="54">
        <v>200</v>
      </c>
      <c r="N176" s="56">
        <f>SUM(E176:M176)</f>
        <v>1651</v>
      </c>
      <c r="O176" s="56">
        <f>N176-LARGE(E176:M176,1)-LARGE(E176:M176,2)</f>
        <v>1251</v>
      </c>
      <c r="P176" s="56">
        <f>COUNTIF(E176:M176,"&lt;200")</f>
        <v>1</v>
      </c>
      <c r="Q176" s="73" t="str">
        <f>IF(ISNUMBER(SEARCH("Игорь",C176))+ISNUMBER(SEARCH("Илья",C176))+ISNUMBER(SEARCH("Никита",C176))+ISNUMBER(SEARCH("Данила",C176)),"м",IF((RIGHT(C176,1)="а")+(RIGHT(C176,1)="я")+(RIGHT(C176,1)="ь"),"ж","м"))</f>
        <v>м</v>
      </c>
      <c r="R176" s="74">
        <f>SMALL(E176:M176,1)</f>
        <v>51</v>
      </c>
      <c r="S176" s="60">
        <f>SUMIF(E176:M176,"&lt;200",E176:M176)/P176</f>
        <v>51</v>
      </c>
      <c r="T176" s="60">
        <v>314.49</v>
      </c>
    </row>
    <row r="177" spans="1:20" ht="12.75">
      <c r="A177" s="50">
        <f t="shared" si="2"/>
        <v>176</v>
      </c>
      <c r="B177" s="61"/>
      <c r="C177" s="50" t="s">
        <v>108</v>
      </c>
      <c r="D177" s="50"/>
      <c r="E177" s="54">
        <v>200</v>
      </c>
      <c r="F177" s="54">
        <v>200</v>
      </c>
      <c r="G177" s="54">
        <v>200</v>
      </c>
      <c r="H177" s="54">
        <v>200</v>
      </c>
      <c r="I177" s="54">
        <v>200</v>
      </c>
      <c r="J177" s="54">
        <v>200</v>
      </c>
      <c r="K177" s="54">
        <v>200</v>
      </c>
      <c r="L177" s="54">
        <v>200</v>
      </c>
      <c r="M177" s="63">
        <v>52</v>
      </c>
      <c r="N177" s="56">
        <f>SUM(E177:M177)</f>
        <v>1652</v>
      </c>
      <c r="O177" s="56">
        <f>N177-LARGE(E177:M177,1)-LARGE(E177:M177,2)</f>
        <v>1252</v>
      </c>
      <c r="P177" s="56">
        <f>COUNTIF(E177:M177,"&lt;200")</f>
        <v>1</v>
      </c>
      <c r="Q177" s="73" t="str">
        <f>IF(ISNUMBER(SEARCH("Игорь",C177))+ISNUMBER(SEARCH("Илья",C177))+ISNUMBER(SEARCH("Никита",C177))+ISNUMBER(SEARCH("Данила",C177)),"м",IF((RIGHT(C177,1)="а")+(RIGHT(C177,1)="я")+(RIGHT(C177,1)="ь"),"ж","м"))</f>
        <v>м</v>
      </c>
      <c r="R177" s="74">
        <f>SMALL(E177:M177,1)</f>
        <v>52</v>
      </c>
      <c r="S177" s="60">
        <f>SUMIF(E177:M177,"&lt;200",E177:M177)/P177</f>
        <v>52</v>
      </c>
      <c r="T177" s="60">
        <f>VLOOKUP(C177,'Расчет 9'!$A$1:$D$109,2,FALSE)</f>
        <v>179.25</v>
      </c>
    </row>
    <row r="178" spans="1:20" ht="12.75">
      <c r="A178" s="50">
        <f t="shared" si="2"/>
        <v>177</v>
      </c>
      <c r="B178" s="61"/>
      <c r="C178" s="50" t="s">
        <v>517</v>
      </c>
      <c r="D178" s="50" t="s">
        <v>9</v>
      </c>
      <c r="E178" s="54">
        <v>200</v>
      </c>
      <c r="F178" s="65">
        <v>117</v>
      </c>
      <c r="G178" s="65">
        <v>136</v>
      </c>
      <c r="H178" s="54">
        <v>200</v>
      </c>
      <c r="I178" s="54">
        <v>200</v>
      </c>
      <c r="J178" s="54">
        <v>200</v>
      </c>
      <c r="K178" s="54">
        <v>200</v>
      </c>
      <c r="L178" s="54">
        <v>200</v>
      </c>
      <c r="M178" s="54">
        <v>200</v>
      </c>
      <c r="N178" s="56">
        <f>SUM(E178:M178)</f>
        <v>1653</v>
      </c>
      <c r="O178" s="56">
        <f>N178-LARGE(E178:M178,1)-LARGE(E178:M178,2)</f>
        <v>1253</v>
      </c>
      <c r="P178" s="56">
        <f>COUNTIF(E178:M178,"&lt;200")</f>
        <v>2</v>
      </c>
      <c r="Q178" s="73" t="str">
        <f>IF(ISNUMBER(SEARCH("Игорь",C178))+ISNUMBER(SEARCH("Илья",C178))+ISNUMBER(SEARCH("Никита",C178))+ISNUMBER(SEARCH("Данила",C178)),"м",IF((RIGHT(C178,1)="а")+(RIGHT(C178,1)="я")+(RIGHT(C178,1)="ь"),"ж","м"))</f>
        <v>м</v>
      </c>
      <c r="R178" s="74">
        <f>SMALL(E178:M178,1)</f>
        <v>117</v>
      </c>
      <c r="S178" s="60">
        <f>SUMIF(E178:M178,"&lt;200",E178:M178)/P178</f>
        <v>126.5</v>
      </c>
      <c r="T178" s="60"/>
    </row>
    <row r="179" spans="1:20" ht="12.75">
      <c r="A179" s="50">
        <f t="shared" si="2"/>
        <v>178</v>
      </c>
      <c r="B179" s="61"/>
      <c r="C179" s="50" t="s">
        <v>525</v>
      </c>
      <c r="D179" s="50" t="s">
        <v>59</v>
      </c>
      <c r="E179" s="54">
        <v>200</v>
      </c>
      <c r="F179" s="54">
        <v>200</v>
      </c>
      <c r="G179" s="65">
        <v>141</v>
      </c>
      <c r="H179" s="54">
        <v>200</v>
      </c>
      <c r="I179" s="65">
        <v>113</v>
      </c>
      <c r="J179" s="54">
        <v>200</v>
      </c>
      <c r="K179" s="54">
        <v>200</v>
      </c>
      <c r="L179" s="54">
        <v>200</v>
      </c>
      <c r="M179" s="54">
        <v>200</v>
      </c>
      <c r="N179" s="56">
        <f>SUM(E179:M179)</f>
        <v>1654</v>
      </c>
      <c r="O179" s="56">
        <f>N179-LARGE(E179:M179,1)-LARGE(E179:M179,2)</f>
        <v>1254</v>
      </c>
      <c r="P179" s="56">
        <f>COUNTIF(E179:M179,"&lt;200")</f>
        <v>2</v>
      </c>
      <c r="Q179" s="73" t="str">
        <f>IF(ISNUMBER(SEARCH("Игорь",C179))+ISNUMBER(SEARCH("Илья",C179))+ISNUMBER(SEARCH("Никита",C179))+ISNUMBER(SEARCH("Данила",C179)),"м",IF((RIGHT(C179,1)="а")+(RIGHT(C179,1)="я")+(RIGHT(C179,1)="ь"),"ж","м"))</f>
        <v>м</v>
      </c>
      <c r="R179" s="74">
        <f>SMALL(E179:M179,1)</f>
        <v>113</v>
      </c>
      <c r="S179" s="60">
        <f>SUMIF(E179:M179,"&lt;200",E179:M179)/P179</f>
        <v>127</v>
      </c>
      <c r="T179" s="60"/>
    </row>
    <row r="180" spans="1:20" ht="12.75">
      <c r="A180" s="50">
        <f t="shared" si="2"/>
        <v>179</v>
      </c>
      <c r="B180" s="61"/>
      <c r="C180" s="50" t="s">
        <v>522</v>
      </c>
      <c r="D180" s="50" t="s">
        <v>59</v>
      </c>
      <c r="E180" s="54">
        <v>200</v>
      </c>
      <c r="F180" s="54">
        <v>200</v>
      </c>
      <c r="G180" s="65">
        <v>133</v>
      </c>
      <c r="H180" s="54">
        <v>200</v>
      </c>
      <c r="I180" s="65">
        <v>121</v>
      </c>
      <c r="J180" s="54">
        <v>200</v>
      </c>
      <c r="K180" s="54">
        <v>200</v>
      </c>
      <c r="L180" s="54">
        <v>200</v>
      </c>
      <c r="M180" s="54">
        <v>200</v>
      </c>
      <c r="N180" s="56">
        <f>SUM(E180:M180)</f>
        <v>1654</v>
      </c>
      <c r="O180" s="56">
        <f>N180-LARGE(E180:M180,1)-LARGE(E180:M180,2)</f>
        <v>1254</v>
      </c>
      <c r="P180" s="56">
        <f>COUNTIF(E180:M180,"&lt;200")</f>
        <v>2</v>
      </c>
      <c r="Q180" s="73" t="str">
        <f>IF(ISNUMBER(SEARCH("Игорь",C180))+ISNUMBER(SEARCH("Илья",C180))+ISNUMBER(SEARCH("Никита",C180))+ISNUMBER(SEARCH("Данила",C180)),"м",IF((RIGHT(C180,1)="а")+(RIGHT(C180,1)="я")+(RIGHT(C180,1)="ь"),"ж","м"))</f>
        <v>м</v>
      </c>
      <c r="R180" s="74">
        <f>SMALL(E180:M180,1)</f>
        <v>121</v>
      </c>
      <c r="S180" s="60">
        <f>SUMIF(E180:M180,"&lt;200",E180:M180)/P180</f>
        <v>127</v>
      </c>
      <c r="T180" s="60"/>
    </row>
    <row r="181" spans="1:20" ht="12.75">
      <c r="A181" s="50">
        <f t="shared" si="2"/>
        <v>180</v>
      </c>
      <c r="B181" s="61"/>
      <c r="C181" s="50" t="s">
        <v>609</v>
      </c>
      <c r="D181" s="50" t="s">
        <v>71</v>
      </c>
      <c r="E181" s="54">
        <v>200</v>
      </c>
      <c r="F181" s="54">
        <v>200</v>
      </c>
      <c r="G181" s="54">
        <v>200</v>
      </c>
      <c r="H181" s="54">
        <v>200</v>
      </c>
      <c r="I181" s="62">
        <v>55</v>
      </c>
      <c r="J181" s="54">
        <v>200</v>
      </c>
      <c r="K181" s="54">
        <v>200</v>
      </c>
      <c r="L181" s="54">
        <v>200</v>
      </c>
      <c r="M181" s="54">
        <v>200</v>
      </c>
      <c r="N181" s="56">
        <f>SUM(E181:M181)</f>
        <v>1655</v>
      </c>
      <c r="O181" s="56">
        <f>N181-LARGE(E181:M181,1)-LARGE(E181:M181,2)</f>
        <v>1255</v>
      </c>
      <c r="P181" s="56">
        <f>COUNTIF(E181:M181,"&lt;200")</f>
        <v>1</v>
      </c>
      <c r="Q181" s="73" t="str">
        <f>IF(ISNUMBER(SEARCH("Игорь",C181))+ISNUMBER(SEARCH("Илья",C181))+ISNUMBER(SEARCH("Никита",C181))+ISNUMBER(SEARCH("Данила",C181)),"м",IF((RIGHT(C181,1)="а")+(RIGHT(C181,1)="я")+(RIGHT(C181,1)="ь"),"ж","м"))</f>
        <v>м</v>
      </c>
      <c r="R181" s="74">
        <f>SMALL(E181:M181,1)</f>
        <v>55</v>
      </c>
      <c r="S181" s="60">
        <f>SUMIF(E181:M181,"&lt;200",E181:M181)/P181</f>
        <v>55</v>
      </c>
      <c r="T181" s="60">
        <f>VLOOKUP(C181,'V тур (расчет)'!$A$1:$D$91,2,FALSE)</f>
        <v>270</v>
      </c>
    </row>
    <row r="182" spans="1:20" ht="12.75">
      <c r="A182" s="50">
        <f t="shared" si="2"/>
        <v>181</v>
      </c>
      <c r="B182" s="61"/>
      <c r="C182" s="50" t="s">
        <v>186</v>
      </c>
      <c r="D182" s="50"/>
      <c r="E182" s="54">
        <v>200</v>
      </c>
      <c r="F182" s="54">
        <v>200</v>
      </c>
      <c r="G182" s="62">
        <v>58</v>
      </c>
      <c r="H182" s="54">
        <v>200</v>
      </c>
      <c r="I182" s="54">
        <v>200</v>
      </c>
      <c r="J182" s="54">
        <v>200</v>
      </c>
      <c r="K182" s="54">
        <v>200</v>
      </c>
      <c r="L182" s="54">
        <v>200</v>
      </c>
      <c r="M182" s="54">
        <v>200</v>
      </c>
      <c r="N182" s="56">
        <f>SUM(E182:M182)</f>
        <v>1658</v>
      </c>
      <c r="O182" s="56">
        <f>N182-LARGE(E182:M182,1)-LARGE(E182:M182,2)</f>
        <v>1258</v>
      </c>
      <c r="P182" s="56">
        <f>COUNTIF(E182:M182,"&lt;200")</f>
        <v>1</v>
      </c>
      <c r="Q182" s="73" t="str">
        <f>IF(ISNUMBER(SEARCH("Игорь",C182))+ISNUMBER(SEARCH("Илья",C182))+ISNUMBER(SEARCH("Никита",C182))+ISNUMBER(SEARCH("Данила",C182)),"м",IF((RIGHT(C182,1)="а")+(RIGHT(C182,1)="я")+(RIGHT(C182,1)="ь"),"ж","м"))</f>
        <v>м</v>
      </c>
      <c r="R182" s="74">
        <f>SMALL(E182:M182,1)</f>
        <v>58</v>
      </c>
      <c r="S182" s="60">
        <f>SUMIF(E182:M182,"&lt;200",E182:M182)/P182</f>
        <v>58</v>
      </c>
      <c r="T182" s="60">
        <v>200.98</v>
      </c>
    </row>
    <row r="183" spans="1:20" ht="12.75">
      <c r="A183" s="50">
        <f t="shared" si="2"/>
        <v>182</v>
      </c>
      <c r="B183" s="61"/>
      <c r="C183" s="50" t="s">
        <v>294</v>
      </c>
      <c r="D183" s="50"/>
      <c r="E183" s="54">
        <v>200</v>
      </c>
      <c r="F183" s="62">
        <v>59</v>
      </c>
      <c r="G183" s="54">
        <v>200</v>
      </c>
      <c r="H183" s="54">
        <v>200</v>
      </c>
      <c r="I183" s="54">
        <v>200</v>
      </c>
      <c r="J183" s="54">
        <v>200</v>
      </c>
      <c r="K183" s="54">
        <v>200</v>
      </c>
      <c r="L183" s="54">
        <v>200</v>
      </c>
      <c r="M183" s="54">
        <v>200</v>
      </c>
      <c r="N183" s="56">
        <f>SUM(E183:M183)</f>
        <v>1659</v>
      </c>
      <c r="O183" s="56">
        <f>N183-LARGE(E183:M183,1)-LARGE(E183:M183,2)</f>
        <v>1259</v>
      </c>
      <c r="P183" s="56">
        <f>COUNTIF(E183:M183,"&lt;200")</f>
        <v>1</v>
      </c>
      <c r="Q183" s="73" t="str">
        <f>IF(ISNUMBER(SEARCH("Игорь",C183))+ISNUMBER(SEARCH("Илья",C183))+ISNUMBER(SEARCH("Никита",C183))+ISNUMBER(SEARCH("Данила",C183)),"м",IF((RIGHT(C183,1)="а")+(RIGHT(C183,1)="я")+(RIGHT(C183,1)="ь"),"ж","м"))</f>
        <v>м</v>
      </c>
      <c r="R183" s="74">
        <f>SMALL(E183:M183,1)</f>
        <v>59</v>
      </c>
      <c r="S183" s="60">
        <f>SUMIF(E183:M183,"&lt;200",E183:M183)/P183</f>
        <v>59</v>
      </c>
      <c r="T183" s="60">
        <v>344.89</v>
      </c>
    </row>
    <row r="184" spans="1:20" ht="12.75">
      <c r="A184" s="50">
        <f t="shared" si="2"/>
        <v>183</v>
      </c>
      <c r="B184" s="61"/>
      <c r="C184" s="50" t="s">
        <v>483</v>
      </c>
      <c r="D184" s="50"/>
      <c r="E184" s="54">
        <v>200</v>
      </c>
      <c r="F184" s="54">
        <v>200</v>
      </c>
      <c r="G184" s="62">
        <v>61</v>
      </c>
      <c r="H184" s="54">
        <v>200</v>
      </c>
      <c r="I184" s="54">
        <v>200</v>
      </c>
      <c r="J184" s="54">
        <v>200</v>
      </c>
      <c r="K184" s="54">
        <v>200</v>
      </c>
      <c r="L184" s="54">
        <v>200</v>
      </c>
      <c r="M184" s="54">
        <v>200</v>
      </c>
      <c r="N184" s="56">
        <f>SUM(E184:M184)</f>
        <v>1661</v>
      </c>
      <c r="O184" s="56">
        <f>N184-LARGE(E184:M184,1)-LARGE(E184:M184,2)</f>
        <v>1261</v>
      </c>
      <c r="P184" s="56">
        <f>COUNTIF(E184:M184,"&lt;200")</f>
        <v>1</v>
      </c>
      <c r="Q184" s="73" t="str">
        <f>IF(ISNUMBER(SEARCH("Игорь",C184))+ISNUMBER(SEARCH("Илья",C184))+ISNUMBER(SEARCH("Никита",C184))+ISNUMBER(SEARCH("Данила",C184)),"м",IF((RIGHT(C184,1)="а")+(RIGHT(C184,1)="я")+(RIGHT(C184,1)="ь"),"ж","м"))</f>
        <v>м</v>
      </c>
      <c r="R184" s="74">
        <f>SMALL(E184:M184,1)</f>
        <v>61</v>
      </c>
      <c r="S184" s="60">
        <f>SUMIF(E184:M184,"&lt;200",E184:M184)/P184</f>
        <v>61</v>
      </c>
      <c r="T184" s="60">
        <v>354.14</v>
      </c>
    </row>
    <row r="185" spans="1:20" ht="12.75">
      <c r="A185" s="50">
        <f t="shared" si="2"/>
        <v>184</v>
      </c>
      <c r="B185" s="61"/>
      <c r="C185" s="50" t="s">
        <v>158</v>
      </c>
      <c r="D185" s="50"/>
      <c r="E185" s="54">
        <v>200</v>
      </c>
      <c r="F185" s="54">
        <v>200</v>
      </c>
      <c r="G185" s="54">
        <v>200</v>
      </c>
      <c r="H185" s="54">
        <v>200</v>
      </c>
      <c r="I185" s="54">
        <v>200</v>
      </c>
      <c r="J185" s="62">
        <v>62</v>
      </c>
      <c r="K185" s="54">
        <v>200</v>
      </c>
      <c r="L185" s="54">
        <v>200</v>
      </c>
      <c r="M185" s="54">
        <v>200</v>
      </c>
      <c r="N185" s="56">
        <f>SUM(E185:M185)</f>
        <v>1662</v>
      </c>
      <c r="O185" s="56">
        <f>N185-LARGE(E185:M185,1)-LARGE(E185:M185,2)</f>
        <v>1262</v>
      </c>
      <c r="P185" s="56">
        <f>COUNTIF(E185:M185,"&lt;200")</f>
        <v>1</v>
      </c>
      <c r="Q185" s="73" t="str">
        <f>IF(ISNUMBER(SEARCH("Игорь",C185))+ISNUMBER(SEARCH("Илья",C185))+ISNUMBER(SEARCH("Никита",C185))+ISNUMBER(SEARCH("Данила",C185)),"м",IF((RIGHT(C185,1)="а")+(RIGHT(C185,1)="я")+(RIGHT(C185,1)="ь"),"ж","м"))</f>
        <v>м</v>
      </c>
      <c r="R185" s="74">
        <f>SMALL(E185:M185,1)</f>
        <v>62</v>
      </c>
      <c r="S185" s="60">
        <f>SUMIF(E185:M185,"&lt;200",E185:M185)/P185</f>
        <v>62</v>
      </c>
      <c r="T185" s="60">
        <f>VLOOKUP(C185,'Расчет 6'!$A$1:$D$112,2,FALSE)</f>
        <v>163.65</v>
      </c>
    </row>
    <row r="186" spans="1:20" ht="12.75">
      <c r="A186" s="50">
        <f t="shared" si="2"/>
        <v>185</v>
      </c>
      <c r="B186" s="61"/>
      <c r="C186" s="50" t="s">
        <v>535</v>
      </c>
      <c r="D186" s="50" t="s">
        <v>21</v>
      </c>
      <c r="E186" s="63">
        <v>62</v>
      </c>
      <c r="F186" s="54">
        <v>200</v>
      </c>
      <c r="G186" s="54">
        <v>200</v>
      </c>
      <c r="H186" s="54">
        <v>200</v>
      </c>
      <c r="I186" s="54">
        <v>200</v>
      </c>
      <c r="J186" s="54">
        <v>200</v>
      </c>
      <c r="K186" s="54">
        <v>200</v>
      </c>
      <c r="L186" s="54">
        <v>200</v>
      </c>
      <c r="M186" s="54">
        <v>200</v>
      </c>
      <c r="N186" s="56">
        <f>SUM(E186:M186)</f>
        <v>1662</v>
      </c>
      <c r="O186" s="56">
        <f>N186-LARGE(E186:M186,1)-LARGE(E186:M186,2)</f>
        <v>1262</v>
      </c>
      <c r="P186" s="56">
        <f>COUNTIF(E186:M186,"&lt;200")</f>
        <v>1</v>
      </c>
      <c r="Q186" s="73" t="str">
        <f>IF(ISNUMBER(SEARCH("Игорь",C186))+ISNUMBER(SEARCH("Илья",C186))+ISNUMBER(SEARCH("Никита",C186))+ISNUMBER(SEARCH("Данила",C186)),"м",IF((RIGHT(C186,1)="а")+(RIGHT(C186,1)="я")+(RIGHT(C186,1)="ь"),"ж","м"))</f>
        <v>м</v>
      </c>
      <c r="R186" s="74">
        <f>SMALL(E186:M186,1)</f>
        <v>62</v>
      </c>
      <c r="S186" s="60">
        <f>SUMIF(E186:M186,"&lt;200",E186:M186)/P186</f>
        <v>62</v>
      </c>
      <c r="T186" s="60">
        <v>240.9</v>
      </c>
    </row>
    <row r="187" spans="1:20" ht="12.75">
      <c r="A187" s="50">
        <f t="shared" si="2"/>
        <v>186</v>
      </c>
      <c r="B187" s="61"/>
      <c r="C187" s="50" t="s">
        <v>484</v>
      </c>
      <c r="D187" s="50"/>
      <c r="E187" s="54">
        <v>200</v>
      </c>
      <c r="F187" s="54">
        <v>200</v>
      </c>
      <c r="G187" s="63">
        <v>67</v>
      </c>
      <c r="H187" s="54">
        <v>200</v>
      </c>
      <c r="I187" s="54">
        <v>200</v>
      </c>
      <c r="J187" s="54">
        <v>200</v>
      </c>
      <c r="K187" s="54">
        <v>200</v>
      </c>
      <c r="L187" s="54">
        <v>200</v>
      </c>
      <c r="M187" s="54">
        <v>200</v>
      </c>
      <c r="N187" s="56">
        <f>SUM(E187:M187)</f>
        <v>1667</v>
      </c>
      <c r="O187" s="56">
        <f>N187-LARGE(E187:M187,1)-LARGE(E187:M187,2)</f>
        <v>1267</v>
      </c>
      <c r="P187" s="56">
        <f>COUNTIF(E187:M187,"&lt;200")</f>
        <v>1</v>
      </c>
      <c r="Q187" s="73" t="str">
        <f>IF(ISNUMBER(SEARCH("Игорь",C187))+ISNUMBER(SEARCH("Илья",C187))+ISNUMBER(SEARCH("Никита",C187))+ISNUMBER(SEARCH("Данила",C187)),"м",IF((RIGHT(C187,1)="а")+(RIGHT(C187,1)="я")+(RIGHT(C187,1)="ь"),"ж","м"))</f>
        <v>м</v>
      </c>
      <c r="R187" s="74">
        <f>SMALL(E187:M187,1)</f>
        <v>67</v>
      </c>
      <c r="S187" s="60">
        <f>SUMIF(E187:M187,"&lt;200",E187:M187)/P187</f>
        <v>67</v>
      </c>
      <c r="T187" s="60">
        <v>268.57</v>
      </c>
    </row>
    <row r="188" spans="1:20" ht="12.75">
      <c r="A188" s="50">
        <f t="shared" si="2"/>
        <v>187</v>
      </c>
      <c r="B188" s="61"/>
      <c r="C188" s="50" t="s">
        <v>305</v>
      </c>
      <c r="D188" s="50" t="s">
        <v>109</v>
      </c>
      <c r="E188" s="54">
        <v>200</v>
      </c>
      <c r="F188" s="54">
        <v>200</v>
      </c>
      <c r="G188" s="65">
        <v>147</v>
      </c>
      <c r="H188" s="54">
        <v>200</v>
      </c>
      <c r="I188" s="65">
        <v>122</v>
      </c>
      <c r="J188" s="54">
        <v>200</v>
      </c>
      <c r="K188" s="54">
        <v>200</v>
      </c>
      <c r="L188" s="54">
        <v>200</v>
      </c>
      <c r="M188" s="54">
        <v>200</v>
      </c>
      <c r="N188" s="56">
        <f>SUM(E188:M188)</f>
        <v>1669</v>
      </c>
      <c r="O188" s="56">
        <f>N188-LARGE(E188:M188,1)-LARGE(E188:M188,2)</f>
        <v>1269</v>
      </c>
      <c r="P188" s="56">
        <f>COUNTIF(E188:M188,"&lt;200")</f>
        <v>2</v>
      </c>
      <c r="Q188" s="73" t="str">
        <f>IF(ISNUMBER(SEARCH("Игорь",C188))+ISNUMBER(SEARCH("Илья",C188))+ISNUMBER(SEARCH("Никита",C188))+ISNUMBER(SEARCH("Данила",C188)),"м",IF((RIGHT(C188,1)="а")+(RIGHT(C188,1)="я")+(RIGHT(C188,1)="ь"),"ж","м"))</f>
        <v>м</v>
      </c>
      <c r="R188" s="74">
        <f>SMALL(E188:M188,1)</f>
        <v>122</v>
      </c>
      <c r="S188" s="60">
        <f>SUMIF(E188:M188,"&lt;200",E188:M188)/P188</f>
        <v>134.5</v>
      </c>
      <c r="T188" s="60"/>
    </row>
    <row r="189" spans="1:20" ht="12.75">
      <c r="A189" s="50">
        <f t="shared" si="2"/>
        <v>188</v>
      </c>
      <c r="B189" s="61"/>
      <c r="C189" s="50" t="s">
        <v>528</v>
      </c>
      <c r="D189" s="50" t="s">
        <v>11</v>
      </c>
      <c r="E189" s="54">
        <v>200</v>
      </c>
      <c r="F189" s="65">
        <v>128</v>
      </c>
      <c r="G189" s="65">
        <v>145</v>
      </c>
      <c r="H189" s="54">
        <v>200</v>
      </c>
      <c r="I189" s="54">
        <v>200</v>
      </c>
      <c r="J189" s="54">
        <v>200</v>
      </c>
      <c r="K189" s="54">
        <v>200</v>
      </c>
      <c r="L189" s="54">
        <v>200</v>
      </c>
      <c r="M189" s="54">
        <v>200</v>
      </c>
      <c r="N189" s="56">
        <f>SUM(E189:M189)</f>
        <v>1673</v>
      </c>
      <c r="O189" s="56">
        <f>N189-LARGE(E189:M189,1)-LARGE(E189:M189,2)</f>
        <v>1273</v>
      </c>
      <c r="P189" s="56">
        <f>COUNTIF(E189:M189,"&lt;200")</f>
        <v>2</v>
      </c>
      <c r="Q189" s="73" t="str">
        <f>IF(ISNUMBER(SEARCH("Игорь",C189))+ISNUMBER(SEARCH("Илья",C189))+ISNUMBER(SEARCH("Никита",C189))+ISNUMBER(SEARCH("Данила",C189)),"м",IF((RIGHT(C189,1)="а")+(RIGHT(C189,1)="я")+(RIGHT(C189,1)="ь"),"ж","м"))</f>
        <v>м</v>
      </c>
      <c r="R189" s="74">
        <f>SMALL(E189:M189,1)</f>
        <v>128</v>
      </c>
      <c r="S189" s="60">
        <f>SUMIF(E189:M189,"&lt;200",E189:M189)/P189</f>
        <v>136.5</v>
      </c>
      <c r="T189" s="60"/>
    </row>
    <row r="190" spans="1:20" ht="12.75">
      <c r="A190" s="50">
        <f t="shared" si="2"/>
        <v>189</v>
      </c>
      <c r="B190" s="61"/>
      <c r="C190" s="50" t="s">
        <v>611</v>
      </c>
      <c r="D190" s="50"/>
      <c r="E190" s="54">
        <v>200</v>
      </c>
      <c r="F190" s="54">
        <v>200</v>
      </c>
      <c r="G190" s="54">
        <v>200</v>
      </c>
      <c r="H190" s="54">
        <v>200</v>
      </c>
      <c r="I190" s="54">
        <v>200</v>
      </c>
      <c r="J190" s="54">
        <v>200</v>
      </c>
      <c r="K190" s="54">
        <v>200</v>
      </c>
      <c r="L190" s="65">
        <v>75</v>
      </c>
      <c r="M190" s="54">
        <v>200</v>
      </c>
      <c r="N190" s="56">
        <f>SUM(E190:M190)</f>
        <v>1675</v>
      </c>
      <c r="O190" s="56">
        <f>N190-LARGE(E190:M190,1)-LARGE(E190:M190,2)</f>
        <v>1275</v>
      </c>
      <c r="P190" s="56">
        <f>COUNTIF(E190:M190,"&lt;200")</f>
        <v>1</v>
      </c>
      <c r="Q190" s="73" t="str">
        <f>IF(ISNUMBER(SEARCH("Игорь",C190))+ISNUMBER(SEARCH("Илья",C190))+ISNUMBER(SEARCH("Никита",C190))+ISNUMBER(SEARCH("Данила",C190)),"м",IF((RIGHT(C190,1)="а")+(RIGHT(C190,1)="я")+(RIGHT(C190,1)="ь"),"ж","м"))</f>
        <v>м</v>
      </c>
      <c r="R190" s="74">
        <f>SMALL(E190:M190,1)</f>
        <v>75</v>
      </c>
      <c r="S190" s="60">
        <f>SUMIF(E190:M190,"&lt;200",E190:M190)/P190</f>
        <v>75</v>
      </c>
      <c r="T190" s="60">
        <f>VLOOKUP(C190,'Расчет 8'!$A$1:$D$109,2,FALSE)</f>
        <v>124.48</v>
      </c>
    </row>
    <row r="191" spans="1:20" ht="12.75">
      <c r="A191" s="50">
        <f t="shared" si="2"/>
        <v>190</v>
      </c>
      <c r="B191" s="61"/>
      <c r="C191" s="50" t="s">
        <v>540</v>
      </c>
      <c r="D191" s="50" t="s">
        <v>541</v>
      </c>
      <c r="E191" s="63">
        <v>75</v>
      </c>
      <c r="F191" s="54">
        <v>200</v>
      </c>
      <c r="G191" s="54">
        <v>200</v>
      </c>
      <c r="H191" s="54">
        <v>200</v>
      </c>
      <c r="I191" s="54">
        <v>200</v>
      </c>
      <c r="J191" s="54">
        <v>200</v>
      </c>
      <c r="K191" s="54">
        <v>200</v>
      </c>
      <c r="L191" s="54">
        <v>200</v>
      </c>
      <c r="M191" s="54">
        <v>200</v>
      </c>
      <c r="N191" s="56">
        <f>SUM(E191:M191)</f>
        <v>1675</v>
      </c>
      <c r="O191" s="56">
        <f>N191-LARGE(E191:M191,1)-LARGE(E191:M191,2)</f>
        <v>1275</v>
      </c>
      <c r="P191" s="56">
        <f>COUNTIF(E191:M191,"&lt;200")</f>
        <v>1</v>
      </c>
      <c r="Q191" s="73" t="str">
        <f>IF(ISNUMBER(SEARCH("Игорь",C191))+ISNUMBER(SEARCH("Илья",C191))+ISNUMBER(SEARCH("Никита",C191))+ISNUMBER(SEARCH("Данила",C191)),"м",IF((RIGHT(C191,1)="а")+(RIGHT(C191,1)="я")+(RIGHT(C191,1)="ь"),"ж","м"))</f>
        <v>м</v>
      </c>
      <c r="R191" s="74">
        <f>SMALL(E191:M191,1)</f>
        <v>75</v>
      </c>
      <c r="S191" s="60">
        <f>SUMIF(E191:M191,"&lt;200",E191:M191)/P191</f>
        <v>75</v>
      </c>
      <c r="T191" s="60">
        <v>99.68</v>
      </c>
    </row>
    <row r="192" spans="1:20" ht="12.75">
      <c r="A192" s="50">
        <f t="shared" si="2"/>
        <v>191</v>
      </c>
      <c r="B192" s="61"/>
      <c r="C192" s="50" t="s">
        <v>612</v>
      </c>
      <c r="D192" s="50"/>
      <c r="E192" s="54">
        <v>200</v>
      </c>
      <c r="F192" s="54">
        <v>200</v>
      </c>
      <c r="G192" s="54">
        <v>200</v>
      </c>
      <c r="H192" s="54">
        <v>200</v>
      </c>
      <c r="I192" s="54">
        <v>200</v>
      </c>
      <c r="J192" s="54">
        <v>200</v>
      </c>
      <c r="K192" s="54">
        <v>200</v>
      </c>
      <c r="L192" s="65">
        <v>77</v>
      </c>
      <c r="M192" s="54">
        <v>200</v>
      </c>
      <c r="N192" s="56">
        <f>SUM(E192:M192)</f>
        <v>1677</v>
      </c>
      <c r="O192" s="56">
        <f>N192-LARGE(E192:M192,1)-LARGE(E192:M192,2)</f>
        <v>1277</v>
      </c>
      <c r="P192" s="56">
        <f>COUNTIF(E192:M192,"&lt;200")</f>
        <v>1</v>
      </c>
      <c r="Q192" s="73" t="str">
        <f>IF(ISNUMBER(SEARCH("Игорь",C192))+ISNUMBER(SEARCH("Илья",C192))+ISNUMBER(SEARCH("Никита",C192))+ISNUMBER(SEARCH("Данила",C192)),"м",IF((RIGHT(C192,1)="а")+(RIGHT(C192,1)="я")+(RIGHT(C192,1)="ь"),"ж","м"))</f>
        <v>м</v>
      </c>
      <c r="R192" s="74">
        <f>SMALL(E192:M192,1)</f>
        <v>77</v>
      </c>
      <c r="S192" s="60">
        <f>SUMIF(E192:M192,"&lt;200",E192:M192)/P192</f>
        <v>77</v>
      </c>
      <c r="T192" s="60">
        <f>VLOOKUP(C192,'Расчет 8'!$A$1:$D$109,2,FALSE)</f>
        <v>110.91</v>
      </c>
    </row>
    <row r="193" spans="1:20" ht="12.75">
      <c r="A193" s="50">
        <f t="shared" si="2"/>
        <v>192</v>
      </c>
      <c r="B193" s="61"/>
      <c r="C193" s="50" t="s">
        <v>471</v>
      </c>
      <c r="D193" s="50"/>
      <c r="E193" s="54">
        <v>200</v>
      </c>
      <c r="F193" s="63">
        <v>83</v>
      </c>
      <c r="G193" s="54">
        <v>200</v>
      </c>
      <c r="H193" s="54">
        <v>200</v>
      </c>
      <c r="I193" s="54">
        <v>200</v>
      </c>
      <c r="J193" s="54">
        <v>200</v>
      </c>
      <c r="K193" s="54">
        <v>200</v>
      </c>
      <c r="L193" s="54">
        <v>200</v>
      </c>
      <c r="M193" s="54">
        <v>200</v>
      </c>
      <c r="N193" s="56">
        <f>SUM(E193:M193)</f>
        <v>1683</v>
      </c>
      <c r="O193" s="56">
        <f>N193-LARGE(E193:M193,1)-LARGE(E193:M193,2)</f>
        <v>1283</v>
      </c>
      <c r="P193" s="56">
        <f>COUNTIF(E193:M193,"&lt;200")</f>
        <v>1</v>
      </c>
      <c r="Q193" s="73" t="str">
        <f>IF(ISNUMBER(SEARCH("Игорь",C193))+ISNUMBER(SEARCH("Илья",C193))+ISNUMBER(SEARCH("Никита",C193))+ISNUMBER(SEARCH("Данила",C193)),"м",IF((RIGHT(C193,1)="а")+(RIGHT(C193,1)="я")+(RIGHT(C193,1)="ь"),"ж","м"))</f>
        <v>м</v>
      </c>
      <c r="R193" s="74">
        <f>SMALL(E193:M193,1)</f>
        <v>83</v>
      </c>
      <c r="S193" s="60">
        <f>SUMIF(E193:M193,"&lt;200",E193:M193)/P193</f>
        <v>83</v>
      </c>
      <c r="T193" s="60">
        <v>225</v>
      </c>
    </row>
    <row r="194" spans="1:20" ht="12.75">
      <c r="A194" s="50">
        <f t="shared" si="2"/>
        <v>193</v>
      </c>
      <c r="B194" s="61"/>
      <c r="C194" s="50" t="s">
        <v>549</v>
      </c>
      <c r="D194" s="50" t="s">
        <v>71</v>
      </c>
      <c r="E194" s="65">
        <v>84</v>
      </c>
      <c r="F194" s="54">
        <v>200</v>
      </c>
      <c r="G194" s="54">
        <v>200</v>
      </c>
      <c r="H194" s="54">
        <v>200</v>
      </c>
      <c r="I194" s="54">
        <v>200</v>
      </c>
      <c r="J194" s="54">
        <v>200</v>
      </c>
      <c r="K194" s="54">
        <v>200</v>
      </c>
      <c r="L194" s="54">
        <v>200</v>
      </c>
      <c r="M194" s="54">
        <v>200</v>
      </c>
      <c r="N194" s="56">
        <f>SUM(E194:M194)</f>
        <v>1684</v>
      </c>
      <c r="O194" s="56">
        <f>N194-LARGE(E194:M194,1)-LARGE(E194:M194,2)</f>
        <v>1284</v>
      </c>
      <c r="P194" s="56">
        <f>COUNTIF(E194:M194,"&lt;200")</f>
        <v>1</v>
      </c>
      <c r="Q194" s="73" t="str">
        <f>IF(ISNUMBER(SEARCH("Игорь",C194))+ISNUMBER(SEARCH("Илья",C194))+ISNUMBER(SEARCH("Никита",C194))+ISNUMBER(SEARCH("Данила",C194)),"м",IF((RIGHT(C194,1)="а")+(RIGHT(C194,1)="я")+(RIGHT(C194,1)="ь"),"ж","м"))</f>
        <v>м</v>
      </c>
      <c r="R194" s="74">
        <f>SMALL(E194:M194,1)</f>
        <v>84</v>
      </c>
      <c r="S194" s="60">
        <f>SUMIF(E194:M194,"&lt;200",E194:M194)/P194</f>
        <v>84</v>
      </c>
      <c r="T194" s="60"/>
    </row>
    <row r="195" spans="1:20" ht="12.75">
      <c r="A195" s="50">
        <f aca="true" t="shared" si="3" ref="A195:A217">A194+1</f>
        <v>194</v>
      </c>
      <c r="B195" s="61"/>
      <c r="C195" s="50" t="s">
        <v>536</v>
      </c>
      <c r="D195" s="50" t="s">
        <v>24</v>
      </c>
      <c r="E195" s="65">
        <v>91</v>
      </c>
      <c r="F195" s="54">
        <v>200</v>
      </c>
      <c r="G195" s="54">
        <v>200</v>
      </c>
      <c r="H195" s="54">
        <v>200</v>
      </c>
      <c r="I195" s="54">
        <v>200</v>
      </c>
      <c r="J195" s="54">
        <v>200</v>
      </c>
      <c r="K195" s="54">
        <v>200</v>
      </c>
      <c r="L195" s="54">
        <v>200</v>
      </c>
      <c r="M195" s="54">
        <v>200</v>
      </c>
      <c r="N195" s="56">
        <f>SUM(E195:M195)</f>
        <v>1691</v>
      </c>
      <c r="O195" s="56">
        <f>N195-LARGE(E195:M195,1)-LARGE(E195:M195,2)</f>
        <v>1291</v>
      </c>
      <c r="P195" s="56">
        <f>COUNTIF(E195:M195,"&lt;200")</f>
        <v>1</v>
      </c>
      <c r="Q195" s="73" t="str">
        <f>IF(ISNUMBER(SEARCH("Игорь",C195))+ISNUMBER(SEARCH("Илья",C195))+ISNUMBER(SEARCH("Никита",C195))+ISNUMBER(SEARCH("Данила",C195)),"м",IF((RIGHT(C195,1)="а")+(RIGHT(C195,1)="я")+(RIGHT(C195,1)="ь"),"ж","м"))</f>
        <v>м</v>
      </c>
      <c r="R195" s="74">
        <f>SMALL(E195:M195,1)</f>
        <v>91</v>
      </c>
      <c r="S195" s="60">
        <f>SUMIF(E195:M195,"&lt;200",E195:M195)/P195</f>
        <v>91</v>
      </c>
      <c r="T195" s="60"/>
    </row>
    <row r="196" spans="1:20" ht="12.75">
      <c r="A196" s="50">
        <f t="shared" si="3"/>
        <v>195</v>
      </c>
      <c r="B196" s="61"/>
      <c r="C196" s="50" t="s">
        <v>474</v>
      </c>
      <c r="D196" s="50"/>
      <c r="E196" s="54">
        <v>200</v>
      </c>
      <c r="F196" s="63">
        <v>93</v>
      </c>
      <c r="G196" s="54">
        <v>200</v>
      </c>
      <c r="H196" s="54">
        <v>200</v>
      </c>
      <c r="I196" s="54">
        <v>200</v>
      </c>
      <c r="J196" s="54">
        <v>200</v>
      </c>
      <c r="K196" s="54">
        <v>200</v>
      </c>
      <c r="L196" s="54">
        <v>200</v>
      </c>
      <c r="M196" s="54">
        <v>200</v>
      </c>
      <c r="N196" s="56">
        <f>SUM(E196:M196)</f>
        <v>1693</v>
      </c>
      <c r="O196" s="56">
        <f>N196-LARGE(E196:M196,1)-LARGE(E196:M196,2)</f>
        <v>1293</v>
      </c>
      <c r="P196" s="56">
        <f>COUNTIF(E196:M196,"&lt;200")</f>
        <v>1</v>
      </c>
      <c r="Q196" s="73" t="str">
        <f>IF(ISNUMBER(SEARCH("Игорь",C196))+ISNUMBER(SEARCH("Илья",C196))+ISNUMBER(SEARCH("Никита",C196))+ISNUMBER(SEARCH("Данила",C196)),"м",IF((RIGHT(C196,1)="а")+(RIGHT(C196,1)="я")+(RIGHT(C196,1)="ь"),"ж","м"))</f>
        <v>м</v>
      </c>
      <c r="R196" s="74">
        <f>SMALL(E196:M196,1)</f>
        <v>93</v>
      </c>
      <c r="S196" s="60">
        <f>SUMIF(E196:M196,"&lt;200",E196:M196)/P196</f>
        <v>93</v>
      </c>
      <c r="T196" s="60">
        <v>164.25</v>
      </c>
    </row>
    <row r="197" spans="1:20" ht="12.75">
      <c r="A197" s="50">
        <f t="shared" si="3"/>
        <v>196</v>
      </c>
      <c r="B197" s="61"/>
      <c r="C197" s="50" t="s">
        <v>545</v>
      </c>
      <c r="D197" s="50" t="s">
        <v>80</v>
      </c>
      <c r="E197" s="65">
        <v>94</v>
      </c>
      <c r="F197" s="54">
        <v>200</v>
      </c>
      <c r="G197" s="54">
        <v>200</v>
      </c>
      <c r="H197" s="54">
        <v>200</v>
      </c>
      <c r="I197" s="54">
        <v>200</v>
      </c>
      <c r="J197" s="54">
        <v>200</v>
      </c>
      <c r="K197" s="54">
        <v>200</v>
      </c>
      <c r="L197" s="54">
        <v>200</v>
      </c>
      <c r="M197" s="54">
        <v>200</v>
      </c>
      <c r="N197" s="56">
        <f>SUM(E197:M197)</f>
        <v>1694</v>
      </c>
      <c r="O197" s="56">
        <f>N197-LARGE(E197:M197,1)-LARGE(E197:M197,2)</f>
        <v>1294</v>
      </c>
      <c r="P197" s="56">
        <f>COUNTIF(E197:M197,"&lt;200")</f>
        <v>1</v>
      </c>
      <c r="Q197" s="73" t="str">
        <f>IF(ISNUMBER(SEARCH("Игорь",C197))+ISNUMBER(SEARCH("Илья",C197))+ISNUMBER(SEARCH("Никита",C197))+ISNUMBER(SEARCH("Данила",C197)),"м",IF((RIGHT(C197,1)="а")+(RIGHT(C197,1)="я")+(RIGHT(C197,1)="ь"),"ж","м"))</f>
        <v>м</v>
      </c>
      <c r="R197" s="74">
        <f>SMALL(E197:M197,1)</f>
        <v>94</v>
      </c>
      <c r="S197" s="60">
        <f>SUMIF(E197:M197,"&lt;200",E197:M197)/P197</f>
        <v>94</v>
      </c>
      <c r="T197" s="60"/>
    </row>
    <row r="198" spans="1:20" ht="12.75">
      <c r="A198" s="50">
        <f t="shared" si="3"/>
        <v>197</v>
      </c>
      <c r="B198" s="61"/>
      <c r="C198" s="50" t="s">
        <v>544</v>
      </c>
      <c r="D198" s="50" t="s">
        <v>80</v>
      </c>
      <c r="E198" s="65">
        <v>95</v>
      </c>
      <c r="F198" s="54">
        <v>200</v>
      </c>
      <c r="G198" s="54">
        <v>200</v>
      </c>
      <c r="H198" s="54">
        <v>200</v>
      </c>
      <c r="I198" s="54">
        <v>200</v>
      </c>
      <c r="J198" s="54">
        <v>200</v>
      </c>
      <c r="K198" s="54">
        <v>200</v>
      </c>
      <c r="L198" s="54">
        <v>200</v>
      </c>
      <c r="M198" s="54">
        <v>200</v>
      </c>
      <c r="N198" s="56">
        <f>SUM(E198:M198)</f>
        <v>1695</v>
      </c>
      <c r="O198" s="56">
        <f>N198-LARGE(E198:M198,1)-LARGE(E198:M198,2)</f>
        <v>1295</v>
      </c>
      <c r="P198" s="56">
        <f>COUNTIF(E198:M198,"&lt;200")</f>
        <v>1</v>
      </c>
      <c r="Q198" s="73" t="str">
        <f>IF(ISNUMBER(SEARCH("Игорь",C198))+ISNUMBER(SEARCH("Илья",C198))+ISNUMBER(SEARCH("Никита",C198))+ISNUMBER(SEARCH("Данила",C198)),"м",IF((RIGHT(C198,1)="а")+(RIGHT(C198,1)="я")+(RIGHT(C198,1)="ь"),"ж","м"))</f>
        <v>м</v>
      </c>
      <c r="R198" s="74">
        <f>SMALL(E198:M198,1)</f>
        <v>95</v>
      </c>
      <c r="S198" s="60">
        <f>SUMIF(E198:M198,"&lt;200",E198:M198)/P198</f>
        <v>95</v>
      </c>
      <c r="T198" s="60"/>
    </row>
    <row r="199" spans="1:20" ht="12.75">
      <c r="A199" s="50">
        <f t="shared" si="3"/>
        <v>198</v>
      </c>
      <c r="B199" s="61"/>
      <c r="C199" s="50" t="s">
        <v>240</v>
      </c>
      <c r="D199" s="50"/>
      <c r="E199" s="54">
        <v>200</v>
      </c>
      <c r="F199" s="54">
        <v>200</v>
      </c>
      <c r="G199" s="63">
        <v>100</v>
      </c>
      <c r="H199" s="54">
        <v>200</v>
      </c>
      <c r="I199" s="54">
        <v>200</v>
      </c>
      <c r="J199" s="54">
        <v>200</v>
      </c>
      <c r="K199" s="54">
        <v>200</v>
      </c>
      <c r="L199" s="54">
        <v>200</v>
      </c>
      <c r="M199" s="54">
        <v>200</v>
      </c>
      <c r="N199" s="56">
        <f>SUM(E199:M199)</f>
        <v>1700</v>
      </c>
      <c r="O199" s="56">
        <f>N199-LARGE(E199:M199,1)-LARGE(E199:M199,2)</f>
        <v>1300</v>
      </c>
      <c r="P199" s="56">
        <f>COUNTIF(E199:M199,"&lt;200")</f>
        <v>1</v>
      </c>
      <c r="Q199" s="73" t="str">
        <f>IF(ISNUMBER(SEARCH("Игорь",C199))+ISNUMBER(SEARCH("Илья",C199))+ISNUMBER(SEARCH("Никита",C199))+ISNUMBER(SEARCH("Данила",C199)),"м",IF((RIGHT(C199,1)="а")+(RIGHT(C199,1)="я")+(RIGHT(C199,1)="ь"),"ж","м"))</f>
        <v>м</v>
      </c>
      <c r="R199" s="74">
        <f>SMALL(E199:M199,1)</f>
        <v>100</v>
      </c>
      <c r="S199" s="60">
        <f>SUMIF(E199:M199,"&lt;200",E199:M199)/P199</f>
        <v>100</v>
      </c>
      <c r="T199" s="60">
        <v>184.98</v>
      </c>
    </row>
    <row r="200" spans="1:20" ht="12.75">
      <c r="A200" s="50">
        <f t="shared" si="3"/>
        <v>199</v>
      </c>
      <c r="B200" s="61"/>
      <c r="C200" s="50" t="s">
        <v>556</v>
      </c>
      <c r="D200" s="50" t="s">
        <v>557</v>
      </c>
      <c r="E200" s="54">
        <v>200</v>
      </c>
      <c r="F200" s="65">
        <v>102</v>
      </c>
      <c r="G200" s="54">
        <v>200</v>
      </c>
      <c r="H200" s="54">
        <v>200</v>
      </c>
      <c r="I200" s="54">
        <v>200</v>
      </c>
      <c r="J200" s="54">
        <v>200</v>
      </c>
      <c r="K200" s="54">
        <v>200</v>
      </c>
      <c r="L200" s="54">
        <v>200</v>
      </c>
      <c r="M200" s="54">
        <v>200</v>
      </c>
      <c r="N200" s="56">
        <f>SUM(E200:M200)</f>
        <v>1702</v>
      </c>
      <c r="O200" s="56">
        <f>N200-LARGE(E200:M200,1)-LARGE(E200:M200,2)</f>
        <v>1302</v>
      </c>
      <c r="P200" s="56">
        <f>COUNTIF(E200:M200,"&lt;200")</f>
        <v>1</v>
      </c>
      <c r="Q200" s="73" t="str">
        <f>IF(ISNUMBER(SEARCH("Игорь",C200))+ISNUMBER(SEARCH("Илья",C200))+ISNUMBER(SEARCH("Никита",C200))+ISNUMBER(SEARCH("Данила",C200)),"м",IF((RIGHT(C200,1)="а")+(RIGHT(C200,1)="я")+(RIGHT(C200,1)="ь"),"ж","м"))</f>
        <v>м</v>
      </c>
      <c r="R200" s="74">
        <f>SMALL(E200:M200,1)</f>
        <v>102</v>
      </c>
      <c r="S200" s="60">
        <f>SUMIF(E200:M200,"&lt;200",E200:M200)/P200</f>
        <v>102</v>
      </c>
      <c r="T200" s="60"/>
    </row>
    <row r="201" spans="1:20" ht="12.75">
      <c r="A201" s="50">
        <f t="shared" si="3"/>
        <v>200</v>
      </c>
      <c r="B201" s="61"/>
      <c r="C201" s="50" t="s">
        <v>542</v>
      </c>
      <c r="D201" s="50" t="s">
        <v>543</v>
      </c>
      <c r="E201" s="54">
        <v>200</v>
      </c>
      <c r="F201" s="65">
        <v>103</v>
      </c>
      <c r="G201" s="54">
        <v>200</v>
      </c>
      <c r="H201" s="54">
        <v>200</v>
      </c>
      <c r="I201" s="54">
        <v>200</v>
      </c>
      <c r="J201" s="54">
        <v>200</v>
      </c>
      <c r="K201" s="54">
        <v>200</v>
      </c>
      <c r="L201" s="54">
        <v>200</v>
      </c>
      <c r="M201" s="54">
        <v>200</v>
      </c>
      <c r="N201" s="56">
        <f>SUM(E201:M201)</f>
        <v>1703</v>
      </c>
      <c r="O201" s="56">
        <f>N201-LARGE(E201:M201,1)-LARGE(E201:M201,2)</f>
        <v>1303</v>
      </c>
      <c r="P201" s="56">
        <f>COUNTIF(E201:M201,"&lt;200")</f>
        <v>1</v>
      </c>
      <c r="Q201" s="73" t="str">
        <f>IF(ISNUMBER(SEARCH("Игорь",C201))+ISNUMBER(SEARCH("Илья",C201))+ISNUMBER(SEARCH("Никита",C201))+ISNUMBER(SEARCH("Данила",C201)),"м",IF((RIGHT(C201,1)="а")+(RIGHT(C201,1)="я")+(RIGHT(C201,1)="ь"),"ж","м"))</f>
        <v>м</v>
      </c>
      <c r="R201" s="74">
        <f>SMALL(E201:M201,1)</f>
        <v>103</v>
      </c>
      <c r="S201" s="60">
        <f>SUMIF(E201:M201,"&lt;200",E201:M201)/P201</f>
        <v>103</v>
      </c>
      <c r="T201" s="60"/>
    </row>
    <row r="202" spans="1:20" ht="12.75">
      <c r="A202" s="50">
        <f t="shared" si="3"/>
        <v>201</v>
      </c>
      <c r="B202" s="61"/>
      <c r="C202" s="50" t="s">
        <v>614</v>
      </c>
      <c r="D202" s="50" t="s">
        <v>615</v>
      </c>
      <c r="E202" s="54">
        <v>200</v>
      </c>
      <c r="F202" s="54">
        <v>200</v>
      </c>
      <c r="G202" s="54">
        <v>200</v>
      </c>
      <c r="H202" s="54">
        <v>200</v>
      </c>
      <c r="I202" s="65">
        <v>103</v>
      </c>
      <c r="J202" s="54">
        <v>200</v>
      </c>
      <c r="K202" s="54">
        <v>200</v>
      </c>
      <c r="L202" s="54">
        <v>200</v>
      </c>
      <c r="M202" s="54">
        <v>200</v>
      </c>
      <c r="N202" s="56">
        <f>SUM(E202:M202)</f>
        <v>1703</v>
      </c>
      <c r="O202" s="56">
        <f>N202-LARGE(E202:M202,1)-LARGE(E202:M202,2)</f>
        <v>1303</v>
      </c>
      <c r="P202" s="56">
        <f>COUNTIF(E202:M202,"&lt;200")</f>
        <v>1</v>
      </c>
      <c r="Q202" s="73" t="str">
        <f>IF(ISNUMBER(SEARCH("Игорь",C202))+ISNUMBER(SEARCH("Илья",C202))+ISNUMBER(SEARCH("Никита",C202))+ISNUMBER(SEARCH("Данила",C202)),"м",IF((RIGHT(C202,1)="а")+(RIGHT(C202,1)="я")+(RIGHT(C202,1)="ь"),"ж","м"))</f>
        <v>м</v>
      </c>
      <c r="R202" s="74">
        <f>SMALL(E202:M202,1)</f>
        <v>103</v>
      </c>
      <c r="S202" s="60">
        <f>SUMIF(E202:M202,"&lt;200",E202:M202)/P202</f>
        <v>103</v>
      </c>
      <c r="T202" s="60"/>
    </row>
    <row r="203" spans="1:20" ht="12.75">
      <c r="A203" s="50">
        <f t="shared" si="3"/>
        <v>202</v>
      </c>
      <c r="B203" s="61"/>
      <c r="C203" s="50" t="s">
        <v>617</v>
      </c>
      <c r="D203" s="50" t="s">
        <v>59</v>
      </c>
      <c r="E203" s="54">
        <v>200</v>
      </c>
      <c r="F203" s="54">
        <v>200</v>
      </c>
      <c r="G203" s="54">
        <v>200</v>
      </c>
      <c r="H203" s="54">
        <v>200</v>
      </c>
      <c r="I203" s="65">
        <v>105</v>
      </c>
      <c r="J203" s="54">
        <v>200</v>
      </c>
      <c r="K203" s="54">
        <v>200</v>
      </c>
      <c r="L203" s="54">
        <v>200</v>
      </c>
      <c r="M203" s="54">
        <v>200</v>
      </c>
      <c r="N203" s="56">
        <f>SUM(E203:M203)</f>
        <v>1705</v>
      </c>
      <c r="O203" s="56">
        <f>N203-LARGE(E203:M203,1)-LARGE(E203:M203,2)</f>
        <v>1305</v>
      </c>
      <c r="P203" s="56">
        <f>COUNTIF(E203:M203,"&lt;200")</f>
        <v>1</v>
      </c>
      <c r="Q203" s="73" t="str">
        <f>IF(ISNUMBER(SEARCH("Игорь",C203))+ISNUMBER(SEARCH("Илья",C203))+ISNUMBER(SEARCH("Никита",C203))+ISNUMBER(SEARCH("Данила",C203)),"м",IF((RIGHT(C203,1)="а")+(RIGHT(C203,1)="я")+(RIGHT(C203,1)="ь"),"ж","м"))</f>
        <v>м</v>
      </c>
      <c r="R203" s="74">
        <f>SMALL(E203:M203,1)</f>
        <v>105</v>
      </c>
      <c r="S203" s="60">
        <f>SUMIF(E203:M203,"&lt;200",E203:M203)/P203</f>
        <v>105</v>
      </c>
      <c r="T203" s="60"/>
    </row>
    <row r="204" spans="1:20" ht="12.75">
      <c r="A204" s="50">
        <f t="shared" si="3"/>
        <v>203</v>
      </c>
      <c r="B204" s="61"/>
      <c r="C204" s="50" t="s">
        <v>618</v>
      </c>
      <c r="D204" s="50"/>
      <c r="E204" s="54">
        <v>200</v>
      </c>
      <c r="F204" s="54">
        <v>200</v>
      </c>
      <c r="G204" s="54">
        <v>200</v>
      </c>
      <c r="H204" s="54">
        <v>200</v>
      </c>
      <c r="I204" s="54">
        <v>200</v>
      </c>
      <c r="J204" s="54">
        <v>200</v>
      </c>
      <c r="K204" s="65">
        <v>110</v>
      </c>
      <c r="L204" s="54">
        <v>200</v>
      </c>
      <c r="M204" s="54">
        <v>200</v>
      </c>
      <c r="N204" s="56">
        <f>SUM(E204:M204)</f>
        <v>1710</v>
      </c>
      <c r="O204" s="56">
        <f>N204-LARGE(E204:M204,1)-LARGE(E204:M204,2)</f>
        <v>1310</v>
      </c>
      <c r="P204" s="56">
        <f>COUNTIF(E204:M204,"&lt;200")</f>
        <v>1</v>
      </c>
      <c r="Q204" s="73" t="str">
        <f>IF(ISNUMBER(SEARCH("Игорь",C204))+ISNUMBER(SEARCH("Илья",C204))+ISNUMBER(SEARCH("Никита",C204))+ISNUMBER(SEARCH("Данила",C204)),"м",IF((RIGHT(C204,1)="а")+(RIGHT(C204,1)="я")+(RIGHT(C204,1)="ь"),"ж","м"))</f>
        <v>м</v>
      </c>
      <c r="R204" s="74">
        <f>SMALL(E204:M204,1)</f>
        <v>110</v>
      </c>
      <c r="S204" s="60">
        <f>SUMIF(E204:M204,"&lt;200",E204:M204)/P204</f>
        <v>110</v>
      </c>
      <c r="T204" s="60">
        <f>VLOOKUP(C204,'Расчет 7'!$A$1:$D$111,2,FALSE)</f>
        <v>75</v>
      </c>
    </row>
    <row r="205" spans="1:20" ht="12.75">
      <c r="A205" s="50">
        <f t="shared" si="3"/>
        <v>204</v>
      </c>
      <c r="B205" s="61"/>
      <c r="C205" s="50" t="s">
        <v>619</v>
      </c>
      <c r="D205" s="50" t="s">
        <v>327</v>
      </c>
      <c r="E205" s="54">
        <v>200</v>
      </c>
      <c r="F205" s="54">
        <v>200</v>
      </c>
      <c r="G205" s="54">
        <v>200</v>
      </c>
      <c r="H205" s="65">
        <v>113</v>
      </c>
      <c r="I205" s="54">
        <v>200</v>
      </c>
      <c r="J205" s="54">
        <v>200</v>
      </c>
      <c r="K205" s="54">
        <v>200</v>
      </c>
      <c r="L205" s="54">
        <v>200</v>
      </c>
      <c r="M205" s="54">
        <v>200</v>
      </c>
      <c r="N205" s="56">
        <f>SUM(E205:M205)</f>
        <v>1713</v>
      </c>
      <c r="O205" s="56">
        <f>N205-LARGE(E205:M205,1)-LARGE(E205:M205,2)</f>
        <v>1313</v>
      </c>
      <c r="P205" s="56">
        <f>COUNTIF(E205:M205,"&lt;200")</f>
        <v>1</v>
      </c>
      <c r="Q205" s="73" t="str">
        <f>IF(ISNUMBER(SEARCH("Игорь",C205))+ISNUMBER(SEARCH("Илья",C205))+ISNUMBER(SEARCH("Никита",C205))+ISNUMBER(SEARCH("Данила",C205)),"м",IF((RIGHT(C205,1)="а")+(RIGHT(C205,1)="я")+(RIGHT(C205,1)="ь"),"ж","м"))</f>
        <v>м</v>
      </c>
      <c r="R205" s="74">
        <f>SMALL(E205:M205,1)</f>
        <v>113</v>
      </c>
      <c r="S205" s="60">
        <f>SUMIF(E205:M205,"&lt;200",E205:M205)/P205</f>
        <v>113</v>
      </c>
      <c r="T205" s="60"/>
    </row>
    <row r="206" spans="1:20" ht="12.75">
      <c r="A206" s="50">
        <f t="shared" si="3"/>
        <v>205</v>
      </c>
      <c r="B206" s="61"/>
      <c r="C206" s="50" t="s">
        <v>620</v>
      </c>
      <c r="D206" s="50" t="s">
        <v>327</v>
      </c>
      <c r="E206" s="54">
        <v>200</v>
      </c>
      <c r="F206" s="54">
        <v>200</v>
      </c>
      <c r="G206" s="54">
        <v>200</v>
      </c>
      <c r="H206" s="65">
        <v>114</v>
      </c>
      <c r="I206" s="54">
        <v>200</v>
      </c>
      <c r="J206" s="54">
        <v>200</v>
      </c>
      <c r="K206" s="54">
        <v>200</v>
      </c>
      <c r="L206" s="54">
        <v>200</v>
      </c>
      <c r="M206" s="54">
        <v>200</v>
      </c>
      <c r="N206" s="56">
        <f>SUM(E206:M206)</f>
        <v>1714</v>
      </c>
      <c r="O206" s="56">
        <f>N206-LARGE(E206:M206,1)-LARGE(E206:M206,2)</f>
        <v>1314</v>
      </c>
      <c r="P206" s="56">
        <f>COUNTIF(E206:M206,"&lt;200")</f>
        <v>1</v>
      </c>
      <c r="Q206" s="73" t="str">
        <f>IF(ISNUMBER(SEARCH("Игорь",C206))+ISNUMBER(SEARCH("Илья",C206))+ISNUMBER(SEARCH("Никита",C206))+ISNUMBER(SEARCH("Данила",C206)),"м",IF((RIGHT(C206,1)="а")+(RIGHT(C206,1)="я")+(RIGHT(C206,1)="ь"),"ж","м"))</f>
        <v>м</v>
      </c>
      <c r="R206" s="74">
        <f>SMALL(E206:M206,1)</f>
        <v>114</v>
      </c>
      <c r="S206" s="60">
        <f>SUMIF(E206:M206,"&lt;200",E206:M206)/P206</f>
        <v>114</v>
      </c>
      <c r="T206" s="60"/>
    </row>
    <row r="207" spans="1:20" ht="12.75">
      <c r="A207" s="50">
        <f t="shared" si="3"/>
        <v>206</v>
      </c>
      <c r="B207" s="61"/>
      <c r="C207" s="50" t="s">
        <v>622</v>
      </c>
      <c r="D207" s="50" t="s">
        <v>508</v>
      </c>
      <c r="E207" s="54">
        <v>200</v>
      </c>
      <c r="F207" s="54">
        <v>200</v>
      </c>
      <c r="G207" s="54">
        <v>200</v>
      </c>
      <c r="H207" s="65">
        <v>116</v>
      </c>
      <c r="I207" s="54">
        <v>200</v>
      </c>
      <c r="J207" s="54">
        <v>200</v>
      </c>
      <c r="K207" s="54">
        <v>200</v>
      </c>
      <c r="L207" s="54">
        <v>200</v>
      </c>
      <c r="M207" s="54">
        <v>200</v>
      </c>
      <c r="N207" s="56">
        <f>SUM(E207:M207)</f>
        <v>1716</v>
      </c>
      <c r="O207" s="56">
        <f>N207-LARGE(E207:M207,1)-LARGE(E207:M207,2)</f>
        <v>1316</v>
      </c>
      <c r="P207" s="56">
        <f>COUNTIF(E207:M207,"&lt;200")</f>
        <v>1</v>
      </c>
      <c r="Q207" s="73" t="str">
        <f>IF(ISNUMBER(SEARCH("Игорь",C207))+ISNUMBER(SEARCH("Илья",C207))+ISNUMBER(SEARCH("Никита",C207))+ISNUMBER(SEARCH("Данила",C207)),"м",IF((RIGHT(C207,1)="а")+(RIGHT(C207,1)="я")+(RIGHT(C207,1)="ь"),"ж","м"))</f>
        <v>м</v>
      </c>
      <c r="R207" s="74">
        <f>SMALL(E207:M207,1)</f>
        <v>116</v>
      </c>
      <c r="S207" s="60">
        <f>SUMIF(E207:M207,"&lt;200",E207:M207)/P207</f>
        <v>116</v>
      </c>
      <c r="T207" s="60"/>
    </row>
    <row r="208" spans="1:20" ht="12.75">
      <c r="A208" s="50">
        <f t="shared" si="3"/>
        <v>207</v>
      </c>
      <c r="B208" s="61"/>
      <c r="C208" s="50" t="s">
        <v>623</v>
      </c>
      <c r="D208" s="50" t="s">
        <v>624</v>
      </c>
      <c r="E208" s="54">
        <v>200</v>
      </c>
      <c r="F208" s="54">
        <v>200</v>
      </c>
      <c r="G208" s="54">
        <v>200</v>
      </c>
      <c r="H208" s="65">
        <v>117</v>
      </c>
      <c r="I208" s="54">
        <v>200</v>
      </c>
      <c r="J208" s="54">
        <v>200</v>
      </c>
      <c r="K208" s="54">
        <v>200</v>
      </c>
      <c r="L208" s="54">
        <v>200</v>
      </c>
      <c r="M208" s="54">
        <v>200</v>
      </c>
      <c r="N208" s="56">
        <f>SUM(E208:M208)</f>
        <v>1717</v>
      </c>
      <c r="O208" s="56">
        <f>N208-LARGE(E208:M208,1)-LARGE(E208:M208,2)</f>
        <v>1317</v>
      </c>
      <c r="P208" s="56">
        <f>COUNTIF(E208:M208,"&lt;200")</f>
        <v>1</v>
      </c>
      <c r="Q208" s="73" t="str">
        <f>IF(ISNUMBER(SEARCH("Игорь",C208))+ISNUMBER(SEARCH("Илья",C208))+ISNUMBER(SEARCH("Никита",C208))+ISNUMBER(SEARCH("Данила",C208)),"м",IF((RIGHT(C208,1)="а")+(RIGHT(C208,1)="я")+(RIGHT(C208,1)="ь"),"ж","м"))</f>
        <v>м</v>
      </c>
      <c r="R208" s="74">
        <f>SMALL(E208:M208,1)</f>
        <v>117</v>
      </c>
      <c r="S208" s="60">
        <f>SUMIF(E208:M208,"&lt;200",E208:M208)/P208</f>
        <v>117</v>
      </c>
      <c r="T208" s="60"/>
    </row>
    <row r="209" spans="1:20" ht="12.75">
      <c r="A209" s="50">
        <f t="shared" si="3"/>
        <v>208</v>
      </c>
      <c r="B209" s="61"/>
      <c r="C209" s="50" t="s">
        <v>91</v>
      </c>
      <c r="D209" s="50" t="s">
        <v>63</v>
      </c>
      <c r="E209" s="54">
        <v>200</v>
      </c>
      <c r="F209" s="54">
        <v>200</v>
      </c>
      <c r="G209" s="65">
        <v>117</v>
      </c>
      <c r="H209" s="54">
        <v>200</v>
      </c>
      <c r="I209" s="54">
        <v>200</v>
      </c>
      <c r="J209" s="54">
        <v>200</v>
      </c>
      <c r="K209" s="54">
        <v>200</v>
      </c>
      <c r="L209" s="54">
        <v>200</v>
      </c>
      <c r="M209" s="54">
        <v>200</v>
      </c>
      <c r="N209" s="56">
        <f>SUM(E209:M209)</f>
        <v>1717</v>
      </c>
      <c r="O209" s="56">
        <f>N209-LARGE(E209:M209,1)-LARGE(E209:M209,2)</f>
        <v>1317</v>
      </c>
      <c r="P209" s="56">
        <f>COUNTIF(E209:M209,"&lt;200")</f>
        <v>1</v>
      </c>
      <c r="Q209" s="73" t="str">
        <f>IF(ISNUMBER(SEARCH("Игорь",C209))+ISNUMBER(SEARCH("Илья",C209))+ISNUMBER(SEARCH("Никита",C209))+ISNUMBER(SEARCH("Данила",C209)),"м",IF((RIGHT(C209,1)="а")+(RIGHT(C209,1)="я")+(RIGHT(C209,1)="ь"),"ж","м"))</f>
        <v>м</v>
      </c>
      <c r="R209" s="74">
        <f>SMALL(E209:M209,1)</f>
        <v>117</v>
      </c>
      <c r="S209" s="60">
        <f>SUMIF(E209:M209,"&lt;200",E209:M209)/P209</f>
        <v>117</v>
      </c>
      <c r="T209" s="60"/>
    </row>
    <row r="210" spans="1:20" ht="12.75">
      <c r="A210" s="50">
        <f t="shared" si="3"/>
        <v>209</v>
      </c>
      <c r="B210" s="61"/>
      <c r="C210" s="50" t="s">
        <v>625</v>
      </c>
      <c r="D210" s="50" t="s">
        <v>327</v>
      </c>
      <c r="E210" s="54">
        <v>200</v>
      </c>
      <c r="F210" s="54">
        <v>200</v>
      </c>
      <c r="G210" s="54">
        <v>200</v>
      </c>
      <c r="H210" s="65">
        <v>119</v>
      </c>
      <c r="I210" s="54">
        <v>200</v>
      </c>
      <c r="J210" s="54">
        <v>200</v>
      </c>
      <c r="K210" s="54">
        <v>200</v>
      </c>
      <c r="L210" s="54">
        <v>200</v>
      </c>
      <c r="M210" s="54">
        <v>200</v>
      </c>
      <c r="N210" s="56">
        <f>SUM(E210:M210)</f>
        <v>1719</v>
      </c>
      <c r="O210" s="56">
        <f>N210-LARGE(E210:M210,1)-LARGE(E210:M210,2)</f>
        <v>1319</v>
      </c>
      <c r="P210" s="56">
        <f>COUNTIF(E210:M210,"&lt;200")</f>
        <v>1</v>
      </c>
      <c r="Q210" s="73" t="str">
        <f>IF(ISNUMBER(SEARCH("Игорь",C210))+ISNUMBER(SEARCH("Илья",C210))+ISNUMBER(SEARCH("Никита",C210))+ISNUMBER(SEARCH("Данила",C210)),"м",IF((RIGHT(C210,1)="а")+(RIGHT(C210,1)="я")+(RIGHT(C210,1)="ь"),"ж","м"))</f>
        <v>м</v>
      </c>
      <c r="R210" s="74">
        <f>SMALL(E210:M210,1)</f>
        <v>119</v>
      </c>
      <c r="S210" s="60">
        <f>SUMIF(E210:M210,"&lt;200",E210:M210)/P210</f>
        <v>119</v>
      </c>
      <c r="T210" s="60"/>
    </row>
    <row r="211" spans="1:20" ht="12.75">
      <c r="A211" s="50">
        <f t="shared" si="3"/>
        <v>210</v>
      </c>
      <c r="B211" s="61"/>
      <c r="C211" s="50" t="s">
        <v>228</v>
      </c>
      <c r="D211" s="50" t="s">
        <v>63</v>
      </c>
      <c r="E211" s="54">
        <v>200</v>
      </c>
      <c r="F211" s="54">
        <v>200</v>
      </c>
      <c r="G211" s="65">
        <v>121</v>
      </c>
      <c r="H211" s="54">
        <v>200</v>
      </c>
      <c r="I211" s="54">
        <v>200</v>
      </c>
      <c r="J211" s="54">
        <v>200</v>
      </c>
      <c r="K211" s="54">
        <v>200</v>
      </c>
      <c r="L211" s="54">
        <v>200</v>
      </c>
      <c r="M211" s="54">
        <v>200</v>
      </c>
      <c r="N211" s="56">
        <f>SUM(E211:M211)</f>
        <v>1721</v>
      </c>
      <c r="O211" s="56">
        <f>N211-LARGE(E211:M211,1)-LARGE(E211:M211,2)</f>
        <v>1321</v>
      </c>
      <c r="P211" s="56">
        <f>COUNTIF(E211:M211,"&lt;200")</f>
        <v>1</v>
      </c>
      <c r="Q211" s="73" t="str">
        <f>IF(ISNUMBER(SEARCH("Игорь",C211))+ISNUMBER(SEARCH("Илья",C211))+ISNUMBER(SEARCH("Никита",C211))+ISNUMBER(SEARCH("Данила",C211)),"м",IF((RIGHT(C211,1)="а")+(RIGHT(C211,1)="я")+(RIGHT(C211,1)="ь"),"ж","м"))</f>
        <v>м</v>
      </c>
      <c r="R211" s="74">
        <f>SMALL(E211:M211,1)</f>
        <v>121</v>
      </c>
      <c r="S211" s="60">
        <f>SUMIF(E211:M211,"&lt;200",E211:M211)/P211</f>
        <v>121</v>
      </c>
      <c r="T211" s="60"/>
    </row>
    <row r="212" spans="1:20" ht="12.75">
      <c r="A212" s="50">
        <f t="shared" si="3"/>
        <v>211</v>
      </c>
      <c r="B212" s="61"/>
      <c r="C212" s="50" t="s">
        <v>179</v>
      </c>
      <c r="D212" s="50" t="s">
        <v>553</v>
      </c>
      <c r="E212" s="54">
        <v>200</v>
      </c>
      <c r="F212" s="65">
        <v>124</v>
      </c>
      <c r="G212" s="54">
        <v>200</v>
      </c>
      <c r="H212" s="54">
        <v>200</v>
      </c>
      <c r="I212" s="54">
        <v>200</v>
      </c>
      <c r="J212" s="54">
        <v>200</v>
      </c>
      <c r="K212" s="54">
        <v>200</v>
      </c>
      <c r="L212" s="54">
        <v>200</v>
      </c>
      <c r="M212" s="54">
        <v>200</v>
      </c>
      <c r="N212" s="56">
        <f>SUM(E212:M212)</f>
        <v>1724</v>
      </c>
      <c r="O212" s="56">
        <f>N212-LARGE(E212:M212,1)-LARGE(E212:M212,2)</f>
        <v>1324</v>
      </c>
      <c r="P212" s="56">
        <f>COUNTIF(E212:M212,"&lt;200")</f>
        <v>1</v>
      </c>
      <c r="Q212" s="73" t="str">
        <f>IF(ISNUMBER(SEARCH("Игорь",C212))+ISNUMBER(SEARCH("Илья",C212))+ISNUMBER(SEARCH("Никита",C212))+ISNUMBER(SEARCH("Данила",C212)),"м",IF((RIGHT(C212,1)="а")+(RIGHT(C212,1)="я")+(RIGHT(C212,1)="ь"),"ж","м"))</f>
        <v>м</v>
      </c>
      <c r="R212" s="74">
        <f>SMALL(E212:M212,1)</f>
        <v>124</v>
      </c>
      <c r="S212" s="60">
        <f>SUMIF(E212:M212,"&lt;200",E212:M212)/P212</f>
        <v>124</v>
      </c>
      <c r="T212" s="60"/>
    </row>
    <row r="213" spans="1:20" ht="12.75">
      <c r="A213" s="50">
        <f t="shared" si="3"/>
        <v>212</v>
      </c>
      <c r="B213" s="61"/>
      <c r="C213" s="50" t="s">
        <v>209</v>
      </c>
      <c r="D213" s="50" t="s">
        <v>24</v>
      </c>
      <c r="E213" s="54">
        <v>200</v>
      </c>
      <c r="F213" s="54">
        <v>200</v>
      </c>
      <c r="G213" s="65">
        <v>128</v>
      </c>
      <c r="H213" s="54">
        <v>200</v>
      </c>
      <c r="I213" s="54">
        <v>200</v>
      </c>
      <c r="J213" s="54">
        <v>200</v>
      </c>
      <c r="K213" s="54">
        <v>200</v>
      </c>
      <c r="L213" s="54">
        <v>200</v>
      </c>
      <c r="M213" s="54">
        <v>200</v>
      </c>
      <c r="N213" s="56">
        <f>SUM(E213:M213)</f>
        <v>1728</v>
      </c>
      <c r="O213" s="56">
        <f>N213-LARGE(E213:M213,1)-LARGE(E213:M213,2)</f>
        <v>1328</v>
      </c>
      <c r="P213" s="56">
        <f>COUNTIF(E213:M213,"&lt;200")</f>
        <v>1</v>
      </c>
      <c r="Q213" s="73" t="str">
        <f>IF(ISNUMBER(SEARCH("Игорь",C213))+ISNUMBER(SEARCH("Илья",C213))+ISNUMBER(SEARCH("Никита",C213))+ISNUMBER(SEARCH("Данила",C213)),"м",IF((RIGHT(C213,1)="а")+(RIGHT(C213,1)="я")+(RIGHT(C213,1)="ь"),"ж","м"))</f>
        <v>м</v>
      </c>
      <c r="R213" s="74">
        <f>SMALL(E213:M213,1)</f>
        <v>128</v>
      </c>
      <c r="S213" s="60">
        <f>SUMIF(E213:M213,"&lt;200",E213:M213)/P213</f>
        <v>128</v>
      </c>
      <c r="T213" s="60"/>
    </row>
    <row r="214" spans="1:20" ht="12.75">
      <c r="A214" s="50">
        <f t="shared" si="3"/>
        <v>213</v>
      </c>
      <c r="B214" s="61"/>
      <c r="C214" s="50" t="s">
        <v>539</v>
      </c>
      <c r="D214" s="50" t="s">
        <v>80</v>
      </c>
      <c r="E214" s="54">
        <v>200</v>
      </c>
      <c r="F214" s="65">
        <v>130</v>
      </c>
      <c r="G214" s="54">
        <v>200</v>
      </c>
      <c r="H214" s="54">
        <v>200</v>
      </c>
      <c r="I214" s="54">
        <v>200</v>
      </c>
      <c r="J214" s="54">
        <v>200</v>
      </c>
      <c r="K214" s="54">
        <v>200</v>
      </c>
      <c r="L214" s="54">
        <v>200</v>
      </c>
      <c r="M214" s="54">
        <v>200</v>
      </c>
      <c r="N214" s="56">
        <f>SUM(E214:M214)</f>
        <v>1730</v>
      </c>
      <c r="O214" s="56">
        <f>N214-LARGE(E214:M214,1)-LARGE(E214:M214,2)</f>
        <v>1330</v>
      </c>
      <c r="P214" s="56">
        <f>COUNTIF(E214:M214,"&lt;200")</f>
        <v>1</v>
      </c>
      <c r="Q214" s="73" t="str">
        <f>IF(ISNUMBER(SEARCH("Игорь",C214))+ISNUMBER(SEARCH("Илья",C214))+ISNUMBER(SEARCH("Никита",C214))+ISNUMBER(SEARCH("Данила",C214)),"м",IF((RIGHT(C214,1)="а")+(RIGHT(C214,1)="я")+(RIGHT(C214,1)="ь"),"ж","м"))</f>
        <v>м</v>
      </c>
      <c r="R214" s="74">
        <f>SMALL(E214:M214,1)</f>
        <v>130</v>
      </c>
      <c r="S214" s="60">
        <f>SUMIF(E214:M214,"&lt;200",E214:M214)/P214</f>
        <v>130</v>
      </c>
      <c r="T214" s="60"/>
    </row>
    <row r="215" spans="1:20" ht="12.75">
      <c r="A215" s="50">
        <f t="shared" si="3"/>
        <v>214</v>
      </c>
      <c r="B215" s="61"/>
      <c r="C215" s="50" t="s">
        <v>537</v>
      </c>
      <c r="D215" s="50" t="s">
        <v>504</v>
      </c>
      <c r="E215" s="54">
        <v>200</v>
      </c>
      <c r="F215" s="65">
        <v>133</v>
      </c>
      <c r="G215" s="54">
        <v>200</v>
      </c>
      <c r="H215" s="54">
        <v>200</v>
      </c>
      <c r="I215" s="54">
        <v>200</v>
      </c>
      <c r="J215" s="54">
        <v>200</v>
      </c>
      <c r="K215" s="54">
        <v>200</v>
      </c>
      <c r="L215" s="54">
        <v>200</v>
      </c>
      <c r="M215" s="54">
        <v>200</v>
      </c>
      <c r="N215" s="56">
        <f>SUM(E215:M215)</f>
        <v>1733</v>
      </c>
      <c r="O215" s="56">
        <f>N215-LARGE(E215:M215,1)-LARGE(E215:M215,2)</f>
        <v>1333</v>
      </c>
      <c r="P215" s="56">
        <f>COUNTIF(E215:M215,"&lt;200")</f>
        <v>1</v>
      </c>
      <c r="Q215" s="73" t="str">
        <f>IF(ISNUMBER(SEARCH("Игорь",C215))+ISNUMBER(SEARCH("Илья",C215))+ISNUMBER(SEARCH("Никита",C215))+ISNUMBER(SEARCH("Данила",C215)),"м",IF((RIGHT(C215,1)="а")+(RIGHT(C215,1)="я")+(RIGHT(C215,1)="ь"),"ж","м"))</f>
        <v>м</v>
      </c>
      <c r="R215" s="74">
        <f>SMALL(E215:M215,1)</f>
        <v>133</v>
      </c>
      <c r="S215" s="60">
        <f>SUMIF(E215:M215,"&lt;200",E215:M215)/P215</f>
        <v>133</v>
      </c>
      <c r="T215" s="60"/>
    </row>
    <row r="216" spans="1:20" ht="12.75">
      <c r="A216" s="50">
        <f t="shared" si="3"/>
        <v>215</v>
      </c>
      <c r="B216" s="61"/>
      <c r="C216" s="50" t="s">
        <v>257</v>
      </c>
      <c r="D216" s="50" t="s">
        <v>63</v>
      </c>
      <c r="E216" s="54">
        <v>200</v>
      </c>
      <c r="F216" s="54">
        <v>200</v>
      </c>
      <c r="G216" s="65">
        <v>143</v>
      </c>
      <c r="H216" s="54">
        <v>200</v>
      </c>
      <c r="I216" s="54">
        <v>200</v>
      </c>
      <c r="J216" s="54">
        <v>200</v>
      </c>
      <c r="K216" s="54">
        <v>200</v>
      </c>
      <c r="L216" s="54">
        <v>200</v>
      </c>
      <c r="M216" s="54">
        <v>200</v>
      </c>
      <c r="N216" s="56">
        <f>SUM(E216:M216)</f>
        <v>1743</v>
      </c>
      <c r="O216" s="56">
        <f>N216-LARGE(E216:M216,1)-LARGE(E216:M216,2)</f>
        <v>1343</v>
      </c>
      <c r="P216" s="56">
        <f>COUNTIF(E216:M216,"&lt;200")</f>
        <v>1</v>
      </c>
      <c r="Q216" s="73" t="str">
        <f>IF(ISNUMBER(SEARCH("Игорь",C216))+ISNUMBER(SEARCH("Илья",C216))+ISNUMBER(SEARCH("Никита",C216))+ISNUMBER(SEARCH("Данила",C216)),"м",IF((RIGHT(C216,1)="а")+(RIGHT(C216,1)="я")+(RIGHT(C216,1)="ь"),"ж","м"))</f>
        <v>м</v>
      </c>
      <c r="R216" s="74">
        <f>SMALL(E216:M216,1)</f>
        <v>143</v>
      </c>
      <c r="S216" s="60">
        <f>SUMIF(E216:M216,"&lt;200",E216:M216)/P216</f>
        <v>143</v>
      </c>
      <c r="T216" s="60"/>
    </row>
    <row r="217" spans="1:20" ht="12.75">
      <c r="A217" s="50">
        <f t="shared" si="3"/>
        <v>216</v>
      </c>
      <c r="B217" s="61"/>
      <c r="C217" s="50" t="s">
        <v>529</v>
      </c>
      <c r="D217" s="50" t="s">
        <v>59</v>
      </c>
      <c r="E217" s="54">
        <v>200</v>
      </c>
      <c r="F217" s="54">
        <v>200</v>
      </c>
      <c r="G217" s="65">
        <v>146</v>
      </c>
      <c r="H217" s="54">
        <v>200</v>
      </c>
      <c r="I217" s="54">
        <v>200</v>
      </c>
      <c r="J217" s="54">
        <v>200</v>
      </c>
      <c r="K217" s="54">
        <v>200</v>
      </c>
      <c r="L217" s="54">
        <v>200</v>
      </c>
      <c r="M217" s="54">
        <v>200</v>
      </c>
      <c r="N217" s="56">
        <f>SUM(E217:M217)</f>
        <v>1746</v>
      </c>
      <c r="O217" s="56">
        <f>N217-LARGE(E217:M217,1)-LARGE(E217:M217,2)</f>
        <v>1346</v>
      </c>
      <c r="P217" s="56">
        <f>COUNTIF(E217:M217,"&lt;200")</f>
        <v>1</v>
      </c>
      <c r="Q217" s="73" t="str">
        <f>IF(ISNUMBER(SEARCH("Игорь",C217))+ISNUMBER(SEARCH("Илья",C217))+ISNUMBER(SEARCH("Никита",C217))+ISNUMBER(SEARCH("Данила",C217)),"м",IF((RIGHT(C217,1)="а")+(RIGHT(C217,1)="я")+(RIGHT(C217,1)="ь"),"ж","м"))</f>
        <v>м</v>
      </c>
      <c r="R217" s="74">
        <f>SMALL(E217:M217,1)</f>
        <v>146</v>
      </c>
      <c r="S217" s="60">
        <f>SUMIF(E217:M217,"&lt;200",E217:M217)/P217</f>
        <v>146</v>
      </c>
      <c r="T217" s="60"/>
    </row>
    <row r="221" spans="3:4" ht="12.75">
      <c r="C221" s="43" t="s">
        <v>559</v>
      </c>
      <c r="D221" s="44" t="s">
        <v>560</v>
      </c>
    </row>
    <row r="222" spans="3:4" ht="12.75">
      <c r="C222"/>
      <c r="D222" s="44"/>
    </row>
    <row r="223" spans="3:4" ht="12.75">
      <c r="C223" s="43"/>
      <c r="D223" s="44"/>
    </row>
    <row r="224" spans="3:4" ht="12.75">
      <c r="C224" s="43" t="s">
        <v>561</v>
      </c>
      <c r="D224" s="44" t="s">
        <v>562</v>
      </c>
    </row>
  </sheetData>
  <sheetProtection selectLockedCells="1" selectUnlockedCells="1"/>
  <conditionalFormatting sqref="N1:R2 N5:R9 N12:R14 N17:R20 N22:R23 N26:R30 N33:R33 N35:R38 N40:R40 N45:R46 N48:R58 N61:R62 N67:R69 N71:R71 N73:R76 N78:R78 N80:R84 N86:R86 N88:R89 N91:R92 N94:R95 N97:R101 N103:R103 N105:R107 N109:R110 N112:R134 N136:R143 N145:R191 N193:R217">
    <cfRule type="expression" priority="1" dxfId="0" stopIfTrue="1">
      <formula>LEN(TRIM(N1))=0</formula>
    </cfRule>
  </conditionalFormatting>
  <conditionalFormatting sqref="T1 T218:T65536">
    <cfRule type="cellIs" priority="2" dxfId="1" operator="equal" stopIfTrue="1">
      <formula>0</formula>
    </cfRule>
  </conditionalFormatting>
  <conditionalFormatting sqref="T2:T43 T45:T52 T55 T62 T67:T69 T74:T78 T80:T83 T97:T99 T101 T103:T105 T107 T110 T113:T123 T125:T133 T136:T137 T140:T142 T145:T149 T151:T191 T193:T217">
    <cfRule type="expression" priority="3" dxfId="2" stopIfTrue="1">
      <formula>LEN(TRIM(T2))=0</formula>
    </cfRule>
  </conditionalFormatting>
  <conditionalFormatting sqref="N10:R10 N16:R16">
    <cfRule type="expression" priority="4" dxfId="0" stopIfTrue="1">
      <formula>LEN(TRIM(N10))=0</formula>
    </cfRule>
  </conditionalFormatting>
  <conditionalFormatting sqref="N108:R108">
    <cfRule type="expression" priority="5" dxfId="0" stopIfTrue="1">
      <formula>LEN(TRIM(N108))=0</formula>
    </cfRule>
  </conditionalFormatting>
  <conditionalFormatting sqref="N34:R34">
    <cfRule type="expression" priority="6" dxfId="0" stopIfTrue="1">
      <formula>LEN(TRIM(N34))=0</formula>
    </cfRule>
  </conditionalFormatting>
  <conditionalFormatting sqref="N111:R111">
    <cfRule type="expression" priority="7" dxfId="0" stopIfTrue="1">
      <formula>LEN(TRIM(N111))=0</formula>
    </cfRule>
  </conditionalFormatting>
  <conditionalFormatting sqref="N104:R104 N135:R135">
    <cfRule type="expression" priority="8" dxfId="0" stopIfTrue="1">
      <formula>LEN(TRIM(N104))=0</formula>
    </cfRule>
  </conditionalFormatting>
  <conditionalFormatting sqref="N144:R144">
    <cfRule type="expression" priority="9" dxfId="0" stopIfTrue="1">
      <formula>LEN(TRIM(N144))=0</formula>
    </cfRule>
  </conditionalFormatting>
  <conditionalFormatting sqref="N77:R77">
    <cfRule type="expression" priority="10" dxfId="0" stopIfTrue="1">
      <formula>LEN(TRIM(N77))=0</formula>
    </cfRule>
  </conditionalFormatting>
  <conditionalFormatting sqref="T53:T54 T56:T58 T61 T71 T73 T84 T86 T100 T106 T108:T109 T111:T112 T124 T134:T135 T138:T139 T143:T144 T150">
    <cfRule type="expression" priority="11" dxfId="2" stopIfTrue="1">
      <formula>LEN(TRIM(T53))=0</formula>
    </cfRule>
  </conditionalFormatting>
  <conditionalFormatting sqref="N192:R192">
    <cfRule type="expression" priority="12" dxfId="0" stopIfTrue="1">
      <formula>LEN(TRIM(N192))=0</formula>
    </cfRule>
  </conditionalFormatting>
  <conditionalFormatting sqref="T192">
    <cfRule type="expression" priority="13" dxfId="2" stopIfTrue="1">
      <formula>LEN(TRIM(T192))=0</formula>
    </cfRule>
  </conditionalFormatting>
  <conditionalFormatting sqref="N11:R11">
    <cfRule type="expression" priority="14" dxfId="0" stopIfTrue="1">
      <formula>LEN(TRIM(N11))=0</formula>
    </cfRule>
  </conditionalFormatting>
  <conditionalFormatting sqref="N21:R21">
    <cfRule type="expression" priority="15" dxfId="0" stopIfTrue="1">
      <formula>LEN(TRIM(N21))=0</formula>
    </cfRule>
  </conditionalFormatting>
  <conditionalFormatting sqref="N25:R25">
    <cfRule type="expression" priority="16" dxfId="0" stopIfTrue="1">
      <formula>LEN(TRIM(N25))=0</formula>
    </cfRule>
  </conditionalFormatting>
  <conditionalFormatting sqref="N41:R41">
    <cfRule type="expression" priority="17" dxfId="0" stopIfTrue="1">
      <formula>LEN(TRIM(N41))=0</formula>
    </cfRule>
  </conditionalFormatting>
  <conditionalFormatting sqref="N31:R31">
    <cfRule type="expression" priority="18" dxfId="0" stopIfTrue="1">
      <formula>LEN(TRIM(N31))=0</formula>
    </cfRule>
  </conditionalFormatting>
  <conditionalFormatting sqref="N59:R59">
    <cfRule type="expression" priority="19" dxfId="0" stopIfTrue="1">
      <formula>LEN(TRIM(N59))=0</formula>
    </cfRule>
  </conditionalFormatting>
  <conditionalFormatting sqref="T59">
    <cfRule type="expression" priority="20" dxfId="2" stopIfTrue="1">
      <formula>LEN(TRIM(T59))=0</formula>
    </cfRule>
  </conditionalFormatting>
  <conditionalFormatting sqref="N64:R64 N66:R66">
    <cfRule type="expression" priority="21" dxfId="0" stopIfTrue="1">
      <formula>LEN(TRIM(N64))=0</formula>
    </cfRule>
  </conditionalFormatting>
  <conditionalFormatting sqref="T64 T66">
    <cfRule type="expression" priority="22" dxfId="2" stopIfTrue="1">
      <formula>LEN(TRIM(T64))=0</formula>
    </cfRule>
  </conditionalFormatting>
  <conditionalFormatting sqref="N70:R70">
    <cfRule type="expression" priority="23" dxfId="0" stopIfTrue="1">
      <formula>LEN(TRIM(N70))=0</formula>
    </cfRule>
  </conditionalFormatting>
  <conditionalFormatting sqref="T70">
    <cfRule type="expression" priority="24" dxfId="2" stopIfTrue="1">
      <formula>LEN(TRIM(T70))=0</formula>
    </cfRule>
  </conditionalFormatting>
  <conditionalFormatting sqref="T88:T89 T91:T92 T94:T95">
    <cfRule type="expression" priority="25" dxfId="2" stopIfTrue="1">
      <formula>LEN(TRIM(T88))=0</formula>
    </cfRule>
  </conditionalFormatting>
  <conditionalFormatting sqref="N85:R85">
    <cfRule type="expression" priority="26" dxfId="0" stopIfTrue="1">
      <formula>LEN(TRIM(N85))=0</formula>
    </cfRule>
  </conditionalFormatting>
  <conditionalFormatting sqref="T85">
    <cfRule type="expression" priority="27" dxfId="2" stopIfTrue="1">
      <formula>LEN(TRIM(T85))=0</formula>
    </cfRule>
  </conditionalFormatting>
  <conditionalFormatting sqref="N90:R90">
    <cfRule type="expression" priority="28" dxfId="0" stopIfTrue="1">
      <formula>LEN(TRIM(N90))=0</formula>
    </cfRule>
  </conditionalFormatting>
  <conditionalFormatting sqref="T90">
    <cfRule type="expression" priority="29" dxfId="2" stopIfTrue="1">
      <formula>LEN(TRIM(T90))=0</formula>
    </cfRule>
  </conditionalFormatting>
  <conditionalFormatting sqref="N96:R96">
    <cfRule type="expression" priority="30" dxfId="0" stopIfTrue="1">
      <formula>LEN(TRIM(N96))=0</formula>
    </cfRule>
  </conditionalFormatting>
  <conditionalFormatting sqref="T96">
    <cfRule type="expression" priority="31" dxfId="2" stopIfTrue="1">
      <formula>LEN(TRIM(T96))=0</formula>
    </cfRule>
  </conditionalFormatting>
  <conditionalFormatting sqref="N102:R102">
    <cfRule type="expression" priority="32" dxfId="0" stopIfTrue="1">
      <formula>LEN(TRIM(N102))=0</formula>
    </cfRule>
  </conditionalFormatting>
  <conditionalFormatting sqref="T102">
    <cfRule type="expression" priority="33" dxfId="2" stopIfTrue="1">
      <formula>LEN(TRIM(T102))=0</formula>
    </cfRule>
  </conditionalFormatting>
  <conditionalFormatting sqref="N3:R3">
    <cfRule type="expression" priority="34" dxfId="0" stopIfTrue="1">
      <formula>LEN(TRIM(N3))=0</formula>
    </cfRule>
  </conditionalFormatting>
  <conditionalFormatting sqref="N24:R24">
    <cfRule type="expression" priority="35" dxfId="0" stopIfTrue="1">
      <formula>LEN(TRIM(N24))=0</formula>
    </cfRule>
  </conditionalFormatting>
  <conditionalFormatting sqref="N32:R32">
    <cfRule type="expression" priority="36" dxfId="0" stopIfTrue="1">
      <formula>LEN(TRIM(N32))=0</formula>
    </cfRule>
  </conditionalFormatting>
  <conditionalFormatting sqref="N39:R39">
    <cfRule type="expression" priority="37" dxfId="0" stopIfTrue="1">
      <formula>LEN(TRIM(N39))=0</formula>
    </cfRule>
  </conditionalFormatting>
  <conditionalFormatting sqref="N47:R47">
    <cfRule type="expression" priority="38" dxfId="0" stopIfTrue="1">
      <formula>LEN(TRIM(N47))=0</formula>
    </cfRule>
  </conditionalFormatting>
  <conditionalFormatting sqref="N79:R79">
    <cfRule type="expression" priority="39" dxfId="0" stopIfTrue="1">
      <formula>LEN(TRIM(N79))=0</formula>
    </cfRule>
  </conditionalFormatting>
  <conditionalFormatting sqref="T79">
    <cfRule type="expression" priority="40" dxfId="2" stopIfTrue="1">
      <formula>LEN(TRIM(T79))=0</formula>
    </cfRule>
  </conditionalFormatting>
  <conditionalFormatting sqref="T93">
    <cfRule type="expression" priority="41" dxfId="2" stopIfTrue="1">
      <formula>LEN(TRIM(T93))=0</formula>
    </cfRule>
  </conditionalFormatting>
  <conditionalFormatting sqref="N93:R93">
    <cfRule type="expression" priority="42" dxfId="0" stopIfTrue="1">
      <formula>LEN(TRIM(N93))=0</formula>
    </cfRule>
  </conditionalFormatting>
  <conditionalFormatting sqref="N87:R87">
    <cfRule type="expression" priority="43" dxfId="0" stopIfTrue="1">
      <formula>LEN(TRIM(N87))=0</formula>
    </cfRule>
  </conditionalFormatting>
  <conditionalFormatting sqref="T87">
    <cfRule type="expression" priority="44" dxfId="2" stopIfTrue="1">
      <formula>LEN(TRIM(T87))=0</formula>
    </cfRule>
  </conditionalFormatting>
  <conditionalFormatting sqref="N4:R4">
    <cfRule type="expression" priority="45" dxfId="0" stopIfTrue="1">
      <formula>LEN(TRIM(N4))=0</formula>
    </cfRule>
  </conditionalFormatting>
  <conditionalFormatting sqref="N15:R15">
    <cfRule type="expression" priority="46" dxfId="0" stopIfTrue="1">
      <formula>LEN(TRIM(N15))=0</formula>
    </cfRule>
  </conditionalFormatting>
  <conditionalFormatting sqref="N42:R43">
    <cfRule type="expression" priority="47" dxfId="0" stopIfTrue="1">
      <formula>LEN(TRIM(N42))=0</formula>
    </cfRule>
  </conditionalFormatting>
  <conditionalFormatting sqref="E2:L43 E45:L59 E61:L62 E64:L64 E66:L71 E73:L217 M24:M217">
    <cfRule type="cellIs" priority="48" dxfId="4" operator="equal" stopIfTrue="1">
      <formula>200</formula>
    </cfRule>
    <cfRule type="expression" priority="49" dxfId="2" stopIfTrue="1">
      <formula>LEN(TRIM(E2))=0</formula>
    </cfRule>
  </conditionalFormatting>
  <conditionalFormatting sqref="N60:R60">
    <cfRule type="expression" priority="50" dxfId="0" stopIfTrue="1">
      <formula>LEN(TRIM(N60))=0</formula>
    </cfRule>
  </conditionalFormatting>
  <conditionalFormatting sqref="T60">
    <cfRule type="expression" priority="51" dxfId="2" stopIfTrue="1">
      <formula>LEN(TRIM(T60))=0</formula>
    </cfRule>
  </conditionalFormatting>
  <conditionalFormatting sqref="E60:L60">
    <cfRule type="cellIs" priority="52" dxfId="4" operator="equal" stopIfTrue="1">
      <formula>200</formula>
    </cfRule>
    <cfRule type="expression" priority="53" dxfId="2" stopIfTrue="1">
      <formula>LEN(TRIM(E60))=0</formula>
    </cfRule>
  </conditionalFormatting>
  <conditionalFormatting sqref="N63:R63">
    <cfRule type="expression" priority="54" dxfId="0" stopIfTrue="1">
      <formula>LEN(TRIM(N63))=0</formula>
    </cfRule>
  </conditionalFormatting>
  <conditionalFormatting sqref="T63">
    <cfRule type="expression" priority="55" dxfId="2" stopIfTrue="1">
      <formula>LEN(TRIM(T63))=0</formula>
    </cfRule>
  </conditionalFormatting>
  <conditionalFormatting sqref="E63:L63">
    <cfRule type="cellIs" priority="56" dxfId="4" operator="equal" stopIfTrue="1">
      <formula>200</formula>
    </cfRule>
    <cfRule type="expression" priority="57" dxfId="2" stopIfTrue="1">
      <formula>LEN(TRIM(E63))=0</formula>
    </cfRule>
  </conditionalFormatting>
  <conditionalFormatting sqref="N65:R65">
    <cfRule type="expression" priority="58" dxfId="0" stopIfTrue="1">
      <formula>LEN(TRIM(N65))=0</formula>
    </cfRule>
  </conditionalFormatting>
  <conditionalFormatting sqref="T65">
    <cfRule type="expression" priority="59" dxfId="2" stopIfTrue="1">
      <formula>LEN(TRIM(T65))=0</formula>
    </cfRule>
  </conditionalFormatting>
  <conditionalFormatting sqref="E65:L65">
    <cfRule type="cellIs" priority="60" dxfId="4" operator="equal" stopIfTrue="1">
      <formula>200</formula>
    </cfRule>
    <cfRule type="expression" priority="61" dxfId="2" stopIfTrue="1">
      <formula>LEN(TRIM(E65))=0</formula>
    </cfRule>
  </conditionalFormatting>
  <conditionalFormatting sqref="N72:R72">
    <cfRule type="expression" priority="62" dxfId="0" stopIfTrue="1">
      <formula>LEN(TRIM(N72))=0</formula>
    </cfRule>
  </conditionalFormatting>
  <conditionalFormatting sqref="T72">
    <cfRule type="expression" priority="63" dxfId="2" stopIfTrue="1">
      <formula>LEN(TRIM(T72))=0</formula>
    </cfRule>
  </conditionalFormatting>
  <conditionalFormatting sqref="E72:L72">
    <cfRule type="cellIs" priority="64" dxfId="4" operator="equal" stopIfTrue="1">
      <formula>200</formula>
    </cfRule>
    <cfRule type="expression" priority="65" dxfId="2" stopIfTrue="1">
      <formula>LEN(TRIM(E72))=0</formula>
    </cfRule>
  </conditionalFormatting>
  <conditionalFormatting sqref="E44:L44">
    <cfRule type="cellIs" priority="66" dxfId="4" operator="equal" stopIfTrue="1">
      <formula>200</formula>
    </cfRule>
    <cfRule type="expression" priority="67" dxfId="2" stopIfTrue="1">
      <formula>LEN(TRIM(E44))=0</formula>
    </cfRule>
  </conditionalFormatting>
  <conditionalFormatting sqref="N44:R44">
    <cfRule type="expression" priority="68" dxfId="0" stopIfTrue="1">
      <formula>LEN(TRIM(N44))=0</formula>
    </cfRule>
  </conditionalFormatting>
  <conditionalFormatting sqref="T44">
    <cfRule type="expression" priority="69" dxfId="2" stopIfTrue="1">
      <formula>LEN(TRIM(T44))=0</formula>
    </cfRule>
  </conditionalFormatting>
  <conditionalFormatting sqref="S2:S217">
    <cfRule type="expression" priority="70" dxfId="0" stopIfTrue="1">
      <formula>LEN(TRIM(S2))=0</formula>
    </cfRule>
  </conditionalFormatting>
  <conditionalFormatting sqref="S1">
    <cfRule type="expression" priority="71" dxfId="0" stopIfTrue="1">
      <formula>LEN(TRIM(S1))=0</formula>
    </cfRule>
  </conditionalFormatting>
  <conditionalFormatting sqref="M2:M23">
    <cfRule type="cellIs" priority="72" dxfId="4" operator="equal" stopIfTrue="1">
      <formula>200</formula>
    </cfRule>
    <cfRule type="expression" priority="73" dxfId="2" stopIfTrue="1">
      <formula>LEN(TRIM(M2))=0</formula>
    </cfRule>
  </conditionalFormatting>
  <conditionalFormatting sqref="E1:K1 M1">
    <cfRule type="expression" priority="74" dxfId="0" stopIfTrue="1">
      <formula>LEN(TRIM(E1))=0</formula>
    </cfRule>
  </conditionalFormatting>
  <conditionalFormatting sqref="L1">
    <cfRule type="expression" priority="75" dxfId="3" stopIfTrue="1">
      <formula>LEN(TRIM(L1))=0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4.140625" style="75" customWidth="1"/>
    <col min="2" max="2" width="10.8515625" style="75" customWidth="1"/>
    <col min="3" max="3" width="8.57421875" style="75" customWidth="1"/>
    <col min="4" max="4" width="3.7109375" style="75" customWidth="1"/>
    <col min="5" max="5" width="23.8515625" style="75" customWidth="1"/>
    <col min="6" max="6" width="10.8515625" style="75" customWidth="1"/>
    <col min="7" max="7" width="8.57421875" style="75" customWidth="1"/>
    <col min="8" max="8" width="3.7109375" style="75" customWidth="1"/>
    <col min="9" max="9" width="22.28125" style="75" customWidth="1"/>
    <col min="10" max="10" width="10.8515625" style="75" customWidth="1"/>
    <col min="11" max="11" width="8.57421875" style="75" customWidth="1"/>
    <col min="12" max="12" width="3.7109375" style="75" customWidth="1"/>
    <col min="13" max="13" width="24.8515625" style="75" customWidth="1"/>
    <col min="14" max="16384" width="9.140625" style="75" customWidth="1"/>
  </cols>
  <sheetData>
    <row r="1" spans="1:14" ht="15.75" customHeight="1">
      <c r="A1" s="76" t="s">
        <v>628</v>
      </c>
      <c r="B1" s="76"/>
      <c r="C1" s="76"/>
      <c r="E1" s="76" t="s">
        <v>629</v>
      </c>
      <c r="F1" s="76"/>
      <c r="G1" s="76"/>
      <c r="I1" s="76" t="s">
        <v>630</v>
      </c>
      <c r="J1" s="76"/>
      <c r="K1" s="76"/>
      <c r="M1" s="76" t="s">
        <v>631</v>
      </c>
      <c r="N1" s="76"/>
    </row>
    <row r="2" spans="1:14" ht="12.75">
      <c r="A2" s="77" t="s">
        <v>0</v>
      </c>
      <c r="B2" s="77" t="s">
        <v>445</v>
      </c>
      <c r="C2" s="77" t="s">
        <v>447</v>
      </c>
      <c r="E2" s="77" t="s">
        <v>0</v>
      </c>
      <c r="F2" s="77" t="s">
        <v>445</v>
      </c>
      <c r="G2" s="77" t="s">
        <v>447</v>
      </c>
      <c r="I2" s="77" t="s">
        <v>632</v>
      </c>
      <c r="J2" s="77" t="s">
        <v>445</v>
      </c>
      <c r="K2" s="77" t="s">
        <v>447</v>
      </c>
      <c r="M2" s="77" t="s">
        <v>632</v>
      </c>
      <c r="N2" s="77" t="s">
        <v>447</v>
      </c>
    </row>
    <row r="3" spans="1:14" ht="12.75">
      <c r="A3" s="77" t="s">
        <v>450</v>
      </c>
      <c r="B3" s="77">
        <v>1081.2</v>
      </c>
      <c r="C3" s="77">
        <v>1</v>
      </c>
      <c r="E3" s="77" t="s">
        <v>453</v>
      </c>
      <c r="F3" s="77">
        <v>501.94</v>
      </c>
      <c r="G3" s="77">
        <v>1</v>
      </c>
      <c r="I3" s="77" t="s">
        <v>458</v>
      </c>
      <c r="J3" s="77">
        <v>275</v>
      </c>
      <c r="K3" s="77">
        <v>1</v>
      </c>
      <c r="M3" s="77" t="s">
        <v>475</v>
      </c>
      <c r="N3" s="77">
        <v>1</v>
      </c>
    </row>
    <row r="4" spans="1:14" ht="12.75">
      <c r="A4" s="77" t="s">
        <v>310</v>
      </c>
      <c r="B4" s="77">
        <v>949.54</v>
      </c>
      <c r="C4" s="77">
        <v>2</v>
      </c>
      <c r="E4" s="77" t="s">
        <v>287</v>
      </c>
      <c r="F4" s="77">
        <v>356.13</v>
      </c>
      <c r="G4" s="77">
        <v>2</v>
      </c>
      <c r="I4" s="77" t="s">
        <v>462</v>
      </c>
      <c r="J4" s="77">
        <v>125.52</v>
      </c>
      <c r="K4" s="77">
        <v>2</v>
      </c>
      <c r="M4" s="77" t="s">
        <v>473</v>
      </c>
      <c r="N4" s="77">
        <v>2</v>
      </c>
    </row>
    <row r="5" spans="1:14" ht="12.75">
      <c r="A5" s="77" t="s">
        <v>86</v>
      </c>
      <c r="B5" s="77">
        <v>1012.89</v>
      </c>
      <c r="C5" s="77">
        <v>3</v>
      </c>
      <c r="E5" s="77" t="s">
        <v>314</v>
      </c>
      <c r="F5" s="77">
        <v>460.42</v>
      </c>
      <c r="G5" s="77">
        <v>3</v>
      </c>
      <c r="I5" s="77" t="s">
        <v>214</v>
      </c>
      <c r="J5" s="77">
        <v>200.77</v>
      </c>
      <c r="K5" s="77">
        <v>3</v>
      </c>
      <c r="M5" s="77" t="s">
        <v>633</v>
      </c>
      <c r="N5" s="77">
        <v>3</v>
      </c>
    </row>
    <row r="6" spans="1:14" ht="12.75">
      <c r="A6" s="78" t="s">
        <v>190</v>
      </c>
      <c r="B6" s="78">
        <v>684.11</v>
      </c>
      <c r="C6" s="78">
        <v>4</v>
      </c>
      <c r="E6" s="78" t="s">
        <v>456</v>
      </c>
      <c r="F6" s="78">
        <v>221.69</v>
      </c>
      <c r="G6" s="78">
        <v>4</v>
      </c>
      <c r="I6" s="78" t="s">
        <v>130</v>
      </c>
      <c r="J6" s="78">
        <v>204.01</v>
      </c>
      <c r="K6" s="78">
        <v>4</v>
      </c>
      <c r="M6" s="78" t="s">
        <v>35</v>
      </c>
      <c r="N6" s="78">
        <v>4</v>
      </c>
    </row>
    <row r="7" spans="1:14" ht="12.75">
      <c r="A7" s="78" t="s">
        <v>448</v>
      </c>
      <c r="B7" s="78">
        <v>530.51</v>
      </c>
      <c r="C7" s="78">
        <v>5</v>
      </c>
      <c r="E7" s="78" t="s">
        <v>18</v>
      </c>
      <c r="F7" s="78">
        <v>400.31</v>
      </c>
      <c r="G7" s="78">
        <v>5</v>
      </c>
      <c r="I7" s="78" t="s">
        <v>133</v>
      </c>
      <c r="J7" s="78">
        <v>181.87</v>
      </c>
      <c r="K7" s="78">
        <v>5</v>
      </c>
      <c r="M7" s="78" t="s">
        <v>114</v>
      </c>
      <c r="N7" s="78">
        <v>5</v>
      </c>
    </row>
    <row r="8" spans="1:14" ht="12.75">
      <c r="A8" s="78" t="s">
        <v>311</v>
      </c>
      <c r="B8" s="78">
        <v>649.08</v>
      </c>
      <c r="C8" s="78">
        <v>6</v>
      </c>
      <c r="E8" s="78" t="s">
        <v>292</v>
      </c>
      <c r="F8" s="78">
        <v>365.78</v>
      </c>
      <c r="G8" s="78">
        <v>6</v>
      </c>
      <c r="I8" s="78" t="s">
        <v>189</v>
      </c>
      <c r="J8" s="78">
        <v>228.59</v>
      </c>
      <c r="K8" s="78">
        <v>6</v>
      </c>
      <c r="M8" s="78" t="s">
        <v>134</v>
      </c>
      <c r="N8" s="78">
        <v>6</v>
      </c>
    </row>
    <row r="9" spans="1:14" ht="12.75">
      <c r="A9" s="78" t="s">
        <v>219</v>
      </c>
      <c r="B9" s="78">
        <v>648.39</v>
      </c>
      <c r="C9" s="78">
        <v>7</v>
      </c>
      <c r="E9" s="78" t="s">
        <v>531</v>
      </c>
      <c r="F9" s="78">
        <v>402.18</v>
      </c>
      <c r="G9" s="78">
        <v>7</v>
      </c>
      <c r="I9" s="78" t="s">
        <v>223</v>
      </c>
      <c r="J9" s="78">
        <v>189.58</v>
      </c>
      <c r="K9" s="78">
        <v>7</v>
      </c>
      <c r="M9" s="78" t="s">
        <v>278</v>
      </c>
      <c r="N9" s="78">
        <v>7</v>
      </c>
    </row>
    <row r="10" spans="1:14" ht="12.75">
      <c r="A10" s="78" t="s">
        <v>45</v>
      </c>
      <c r="B10" s="78">
        <v>564.68</v>
      </c>
      <c r="C10" s="78">
        <v>8</v>
      </c>
      <c r="E10" s="78" t="s">
        <v>185</v>
      </c>
      <c r="F10" s="78">
        <v>296.56</v>
      </c>
      <c r="G10" s="78">
        <v>8</v>
      </c>
      <c r="I10" s="78" t="s">
        <v>472</v>
      </c>
      <c r="J10" s="78">
        <v>0</v>
      </c>
      <c r="K10" s="78">
        <v>8</v>
      </c>
      <c r="M10" s="78" t="s">
        <v>23</v>
      </c>
      <c r="N10" s="78">
        <v>8</v>
      </c>
    </row>
    <row r="11" spans="1:14" ht="12.75">
      <c r="A11" s="78" t="s">
        <v>148</v>
      </c>
      <c r="B11" s="78">
        <v>588.14</v>
      </c>
      <c r="C11" s="78">
        <v>9</v>
      </c>
      <c r="E11" s="78" t="s">
        <v>96</v>
      </c>
      <c r="F11" s="78">
        <v>382.79</v>
      </c>
      <c r="G11" s="78">
        <v>9</v>
      </c>
      <c r="I11" s="78" t="s">
        <v>32</v>
      </c>
      <c r="J11" s="78">
        <v>280.93</v>
      </c>
      <c r="K11" s="78">
        <v>9</v>
      </c>
      <c r="M11" s="78" t="s">
        <v>549</v>
      </c>
      <c r="N11" s="78">
        <v>9</v>
      </c>
    </row>
    <row r="12" spans="1:14" ht="12.75">
      <c r="A12" s="78" t="s">
        <v>142</v>
      </c>
      <c r="B12" s="78">
        <v>486.51</v>
      </c>
      <c r="C12" s="78">
        <v>10</v>
      </c>
      <c r="E12" s="78" t="s">
        <v>295</v>
      </c>
      <c r="F12" s="78">
        <v>358.14</v>
      </c>
      <c r="G12" s="78">
        <v>10</v>
      </c>
      <c r="I12" s="78" t="s">
        <v>232</v>
      </c>
      <c r="J12" s="78">
        <v>212.52</v>
      </c>
      <c r="K12" s="78">
        <v>10</v>
      </c>
      <c r="M12" s="78" t="s">
        <v>220</v>
      </c>
      <c r="N12" s="78">
        <v>10</v>
      </c>
    </row>
    <row r="13" spans="1:14" ht="12.75">
      <c r="A13" s="78" t="s">
        <v>14</v>
      </c>
      <c r="B13" s="78">
        <v>436</v>
      </c>
      <c r="C13" s="78">
        <v>11</v>
      </c>
      <c r="E13" s="78" t="s">
        <v>60</v>
      </c>
      <c r="F13" s="78">
        <v>382.63</v>
      </c>
      <c r="G13" s="78">
        <v>11</v>
      </c>
      <c r="I13" s="78" t="s">
        <v>465</v>
      </c>
      <c r="J13" s="78">
        <v>0</v>
      </c>
      <c r="K13" s="78">
        <v>11</v>
      </c>
      <c r="M13" s="78" t="s">
        <v>175</v>
      </c>
      <c r="N13" s="78">
        <v>11</v>
      </c>
    </row>
    <row r="14" spans="1:14" ht="12.75">
      <c r="A14" s="78" t="s">
        <v>42</v>
      </c>
      <c r="B14" s="78">
        <v>597.46</v>
      </c>
      <c r="C14" s="78">
        <v>12</v>
      </c>
      <c r="E14" s="78" t="s">
        <v>10</v>
      </c>
      <c r="F14" s="78">
        <v>408.63</v>
      </c>
      <c r="G14" s="78">
        <v>12</v>
      </c>
      <c r="I14" s="78" t="s">
        <v>534</v>
      </c>
      <c r="J14" s="78">
        <v>234.54</v>
      </c>
      <c r="K14" s="78">
        <v>12</v>
      </c>
      <c r="M14" s="78" t="s">
        <v>516</v>
      </c>
      <c r="N14" s="78">
        <v>12</v>
      </c>
    </row>
    <row r="15" spans="1:14" ht="12.75">
      <c r="A15" s="78" t="s">
        <v>454</v>
      </c>
      <c r="B15" s="78">
        <v>455.08</v>
      </c>
      <c r="C15" s="78">
        <v>13</v>
      </c>
      <c r="E15" s="78" t="s">
        <v>360</v>
      </c>
      <c r="F15" s="78">
        <v>201.95</v>
      </c>
      <c r="G15" s="78">
        <v>13</v>
      </c>
      <c r="I15" s="78" t="s">
        <v>485</v>
      </c>
      <c r="J15" s="78">
        <v>285.89</v>
      </c>
      <c r="K15" s="78">
        <v>13</v>
      </c>
      <c r="M15" s="78" t="s">
        <v>227</v>
      </c>
      <c r="N15" s="78">
        <v>13</v>
      </c>
    </row>
    <row r="16" spans="1:14" ht="12.75">
      <c r="A16" s="78" t="s">
        <v>44</v>
      </c>
      <c r="B16" s="78">
        <v>509.15</v>
      </c>
      <c r="C16" s="78">
        <v>14</v>
      </c>
      <c r="E16" s="78" t="s">
        <v>74</v>
      </c>
      <c r="F16" s="78">
        <v>368.31</v>
      </c>
      <c r="G16" s="78">
        <v>14</v>
      </c>
      <c r="I16" s="78" t="s">
        <v>112</v>
      </c>
      <c r="J16" s="78">
        <v>212.14</v>
      </c>
      <c r="K16" s="78">
        <v>14</v>
      </c>
      <c r="M16" s="78" t="s">
        <v>167</v>
      </c>
      <c r="N16" s="78">
        <v>14</v>
      </c>
    </row>
    <row r="17" spans="1:14" ht="12.75">
      <c r="A17" s="78" t="s">
        <v>205</v>
      </c>
      <c r="B17" s="78">
        <v>539.6</v>
      </c>
      <c r="C17" s="78">
        <v>15</v>
      </c>
      <c r="E17" s="78" t="s">
        <v>191</v>
      </c>
      <c r="F17" s="78">
        <v>339.74</v>
      </c>
      <c r="G17" s="78">
        <v>15</v>
      </c>
      <c r="I17" s="78" t="s">
        <v>266</v>
      </c>
      <c r="J17" s="78">
        <v>201.54</v>
      </c>
      <c r="K17" s="78">
        <v>15</v>
      </c>
      <c r="M17" s="78" t="s">
        <v>518</v>
      </c>
      <c r="N17" s="78">
        <v>15</v>
      </c>
    </row>
    <row r="18" spans="1:14" ht="12.75">
      <c r="A18" s="78" t="s">
        <v>66</v>
      </c>
      <c r="B18" s="78">
        <v>368.28</v>
      </c>
      <c r="C18" s="78">
        <v>16</v>
      </c>
      <c r="E18" s="78" t="s">
        <v>36</v>
      </c>
      <c r="F18" s="78">
        <v>304.57</v>
      </c>
      <c r="G18" s="78">
        <v>16</v>
      </c>
      <c r="I18" s="78" t="s">
        <v>268</v>
      </c>
      <c r="J18" s="78">
        <v>243.61</v>
      </c>
      <c r="K18" s="78">
        <v>16</v>
      </c>
      <c r="M18" s="78" t="s">
        <v>536</v>
      </c>
      <c r="N18" s="78">
        <v>16</v>
      </c>
    </row>
    <row r="19" spans="1:14" ht="12.75">
      <c r="A19" s="78" t="s">
        <v>222</v>
      </c>
      <c r="B19" s="78">
        <v>504.79</v>
      </c>
      <c r="C19" s="78">
        <v>17</v>
      </c>
      <c r="E19" s="78" t="s">
        <v>253</v>
      </c>
      <c r="F19" s="78">
        <v>331.32</v>
      </c>
      <c r="G19" s="78">
        <v>17</v>
      </c>
      <c r="I19" s="78" t="s">
        <v>469</v>
      </c>
      <c r="J19" s="78">
        <v>85.9</v>
      </c>
      <c r="K19" s="78">
        <v>17</v>
      </c>
      <c r="M19" s="78" t="s">
        <v>527</v>
      </c>
      <c r="N19" s="78">
        <v>17</v>
      </c>
    </row>
    <row r="20" spans="1:14" ht="12.75">
      <c r="A20" s="78" t="s">
        <v>269</v>
      </c>
      <c r="B20" s="78">
        <v>450.93</v>
      </c>
      <c r="C20" s="78">
        <v>18</v>
      </c>
      <c r="E20" s="79" t="s">
        <v>463</v>
      </c>
      <c r="F20" s="79">
        <v>332.1</v>
      </c>
      <c r="G20" s="79">
        <v>18</v>
      </c>
      <c r="I20" s="78" t="s">
        <v>535</v>
      </c>
      <c r="J20" s="78">
        <v>240.9</v>
      </c>
      <c r="K20" s="78">
        <v>18</v>
      </c>
      <c r="M20" s="79" t="s">
        <v>547</v>
      </c>
      <c r="N20" s="79">
        <v>18</v>
      </c>
    </row>
    <row r="21" spans="1:14" ht="12.75">
      <c r="A21" s="78" t="s">
        <v>281</v>
      </c>
      <c r="B21" s="78">
        <v>456.81</v>
      </c>
      <c r="C21" s="78">
        <v>19</v>
      </c>
      <c r="E21" s="79" t="s">
        <v>467</v>
      </c>
      <c r="F21" s="79">
        <v>263.75</v>
      </c>
      <c r="G21" s="79">
        <v>19</v>
      </c>
      <c r="I21" s="78" t="s">
        <v>464</v>
      </c>
      <c r="J21" s="78">
        <v>180</v>
      </c>
      <c r="K21" s="78">
        <v>19</v>
      </c>
      <c r="M21" s="79" t="s">
        <v>545</v>
      </c>
      <c r="N21" s="79">
        <v>19</v>
      </c>
    </row>
    <row r="22" spans="1:14" ht="12.75">
      <c r="A22" s="78" t="s">
        <v>126</v>
      </c>
      <c r="B22" s="78">
        <v>534.62</v>
      </c>
      <c r="C22" s="78">
        <v>20</v>
      </c>
      <c r="E22" s="79" t="s">
        <v>315</v>
      </c>
      <c r="F22" s="79">
        <v>258.55</v>
      </c>
      <c r="G22" s="79">
        <v>20</v>
      </c>
      <c r="I22" s="78" t="s">
        <v>153</v>
      </c>
      <c r="J22" s="78">
        <v>218.13</v>
      </c>
      <c r="K22" s="78">
        <v>20</v>
      </c>
      <c r="M22" s="79" t="s">
        <v>544</v>
      </c>
      <c r="N22" s="79">
        <v>20</v>
      </c>
    </row>
    <row r="23" spans="1:11" ht="12.75">
      <c r="A23" s="78" t="s">
        <v>83</v>
      </c>
      <c r="B23" s="78">
        <v>528.93</v>
      </c>
      <c r="C23" s="78">
        <v>21</v>
      </c>
      <c r="I23" s="78" t="s">
        <v>468</v>
      </c>
      <c r="J23" s="78">
        <v>159.72</v>
      </c>
      <c r="K23" s="78">
        <v>21</v>
      </c>
    </row>
    <row r="24" spans="1:11" ht="12.75">
      <c r="A24" s="79" t="s">
        <v>46</v>
      </c>
      <c r="B24" s="79">
        <v>418.94</v>
      </c>
      <c r="C24" s="79">
        <v>22</v>
      </c>
      <c r="I24" s="78" t="s">
        <v>204</v>
      </c>
      <c r="J24" s="78">
        <v>235.53</v>
      </c>
      <c r="K24" s="78">
        <v>22</v>
      </c>
    </row>
    <row r="25" spans="1:11" ht="12.75">
      <c r="A25" s="79" t="s">
        <v>149</v>
      </c>
      <c r="B25" s="79">
        <v>362.45</v>
      </c>
      <c r="C25" s="79">
        <v>23</v>
      </c>
      <c r="I25" s="78" t="s">
        <v>70</v>
      </c>
      <c r="J25" s="78">
        <v>187.19</v>
      </c>
      <c r="K25" s="78">
        <v>23</v>
      </c>
    </row>
    <row r="26" spans="1:11" ht="12.75">
      <c r="A26" s="79" t="s">
        <v>181</v>
      </c>
      <c r="B26" s="79">
        <v>563.89</v>
      </c>
      <c r="C26" s="79">
        <v>24</v>
      </c>
      <c r="I26" s="78" t="s">
        <v>216</v>
      </c>
      <c r="J26" s="78">
        <v>147.98</v>
      </c>
      <c r="K26" s="78">
        <v>24</v>
      </c>
    </row>
    <row r="27" spans="9:11" ht="12.75">
      <c r="I27" s="78" t="s">
        <v>22</v>
      </c>
      <c r="J27" s="78">
        <v>145.23</v>
      </c>
      <c r="K27" s="78">
        <v>25</v>
      </c>
    </row>
    <row r="28" spans="9:11" ht="12.75">
      <c r="I28" s="78" t="s">
        <v>233</v>
      </c>
      <c r="J28" s="78">
        <v>184.06</v>
      </c>
      <c r="K28" s="78">
        <v>26</v>
      </c>
    </row>
    <row r="29" spans="9:11" ht="12.75">
      <c r="I29" s="78" t="s">
        <v>255</v>
      </c>
      <c r="J29" s="78">
        <v>0</v>
      </c>
      <c r="K29" s="78">
        <v>27</v>
      </c>
    </row>
    <row r="30" spans="9:11" ht="12.75">
      <c r="I30" s="78" t="s">
        <v>160</v>
      </c>
      <c r="J30" s="78">
        <v>161.83</v>
      </c>
      <c r="K30" s="78">
        <v>28</v>
      </c>
    </row>
    <row r="31" spans="9:11" ht="12.75">
      <c r="I31" s="79" t="s">
        <v>249</v>
      </c>
      <c r="J31" s="79">
        <v>139.09</v>
      </c>
      <c r="K31" s="79">
        <v>29</v>
      </c>
    </row>
    <row r="32" spans="9:11" ht="12.75">
      <c r="I32" s="79" t="s">
        <v>510</v>
      </c>
      <c r="J32" s="79">
        <v>0</v>
      </c>
      <c r="K32" s="79">
        <v>30</v>
      </c>
    </row>
    <row r="33" spans="9:11" ht="12.75">
      <c r="I33" s="79" t="s">
        <v>634</v>
      </c>
      <c r="J33" s="79">
        <v>0</v>
      </c>
      <c r="K33" s="79">
        <v>31</v>
      </c>
    </row>
  </sheetData>
  <sheetProtection selectLockedCells="1" selectUnlockedCells="1"/>
  <mergeCells count="4">
    <mergeCell ref="A1:C1"/>
    <mergeCell ref="E1:G1"/>
    <mergeCell ref="I1:K1"/>
    <mergeCell ref="M1:N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8"/>
  <sheetViews>
    <sheetView showGridLines="0" workbookViewId="0" topLeftCell="A1">
      <selection activeCell="A17" sqref="A17"/>
    </sheetView>
  </sheetViews>
  <sheetFormatPr defaultColWidth="9.140625" defaultRowHeight="12.75"/>
  <cols>
    <col min="1" max="1" width="26.7109375" style="80" customWidth="1"/>
    <col min="2" max="2" width="11.28125" style="80" customWidth="1"/>
    <col min="3" max="3" width="7.57421875" style="80" customWidth="1"/>
    <col min="4" max="4" width="4.28125" style="80" customWidth="1"/>
    <col min="5" max="5" width="3.7109375" style="80" customWidth="1"/>
    <col min="6" max="6" width="25.28125" style="80" customWidth="1"/>
    <col min="7" max="7" width="11.28125" style="80" customWidth="1"/>
    <col min="8" max="8" width="7.57421875" style="80" customWidth="1"/>
    <col min="9" max="9" width="4.28125" style="80" customWidth="1"/>
    <col min="10" max="10" width="3.7109375" style="80" customWidth="1"/>
    <col min="11" max="11" width="24.8515625" style="80" customWidth="1"/>
    <col min="12" max="12" width="11.28125" style="80" customWidth="1"/>
    <col min="13" max="13" width="7.57421875" style="80" customWidth="1"/>
    <col min="14" max="14" width="4.28125" style="80" customWidth="1"/>
    <col min="15" max="15" width="3.7109375" style="80" customWidth="1"/>
    <col min="16" max="16" width="29.28125" style="80" customWidth="1"/>
    <col min="17" max="17" width="4.28125" style="80" customWidth="1"/>
    <col min="18" max="16384" width="9.140625" style="80" customWidth="1"/>
  </cols>
  <sheetData>
    <row r="1" spans="1:17" ht="15.75" customHeight="1">
      <c r="A1" s="81" t="s">
        <v>628</v>
      </c>
      <c r="B1" s="81"/>
      <c r="C1" s="81"/>
      <c r="D1" s="81"/>
      <c r="F1" s="81" t="s">
        <v>629</v>
      </c>
      <c r="G1" s="81"/>
      <c r="H1" s="81"/>
      <c r="I1" s="81"/>
      <c r="K1" s="81" t="s">
        <v>630</v>
      </c>
      <c r="L1" s="81"/>
      <c r="M1" s="81"/>
      <c r="N1" s="81"/>
      <c r="P1" s="81" t="s">
        <v>631</v>
      </c>
      <c r="Q1" s="81"/>
    </row>
    <row r="2" spans="1:17" ht="12.75">
      <c r="A2" s="82" t="s">
        <v>0</v>
      </c>
      <c r="B2" s="82" t="s">
        <v>445</v>
      </c>
      <c r="C2" s="83" t="s">
        <v>635</v>
      </c>
      <c r="D2" s="82" t="s">
        <v>636</v>
      </c>
      <c r="F2" s="82" t="s">
        <v>0</v>
      </c>
      <c r="G2" s="82" t="s">
        <v>445</v>
      </c>
      <c r="H2" s="83" t="s">
        <v>635</v>
      </c>
      <c r="I2" s="82" t="s">
        <v>636</v>
      </c>
      <c r="K2" s="82" t="s">
        <v>632</v>
      </c>
      <c r="L2" s="82" t="s">
        <v>445</v>
      </c>
      <c r="M2" s="83" t="s">
        <v>635</v>
      </c>
      <c r="N2" s="82" t="s">
        <v>636</v>
      </c>
      <c r="P2" s="82" t="s">
        <v>632</v>
      </c>
      <c r="Q2" s="82" t="s">
        <v>636</v>
      </c>
    </row>
    <row r="3" spans="1:17" ht="12.75">
      <c r="A3" s="84" t="s">
        <v>86</v>
      </c>
      <c r="B3" s="77">
        <v>1010.44</v>
      </c>
      <c r="C3" s="85">
        <v>0</v>
      </c>
      <c r="D3" s="84">
        <v>1</v>
      </c>
      <c r="F3" s="84" t="s">
        <v>456</v>
      </c>
      <c r="G3" s="77">
        <v>243.85</v>
      </c>
      <c r="H3" s="77">
        <v>21.63</v>
      </c>
      <c r="I3" s="84">
        <v>1</v>
      </c>
      <c r="K3" s="84" t="s">
        <v>463</v>
      </c>
      <c r="L3" s="77">
        <v>334.92</v>
      </c>
      <c r="M3" s="77">
        <v>0</v>
      </c>
      <c r="N3" s="84">
        <v>1</v>
      </c>
      <c r="P3" s="84" t="s">
        <v>43</v>
      </c>
      <c r="Q3" s="84">
        <v>1</v>
      </c>
    </row>
    <row r="4" spans="1:17" ht="12.75">
      <c r="A4" s="84" t="s">
        <v>448</v>
      </c>
      <c r="B4" s="77">
        <v>587.84</v>
      </c>
      <c r="C4" s="85">
        <v>16.38</v>
      </c>
      <c r="D4" s="84">
        <f aca="true" t="shared" si="0" ref="D4:D37">D3+1</f>
        <v>2</v>
      </c>
      <c r="F4" s="84" t="s">
        <v>46</v>
      </c>
      <c r="G4" s="77">
        <v>441.76</v>
      </c>
      <c r="H4" s="77">
        <v>-1.78</v>
      </c>
      <c r="I4" s="84">
        <f aca="true" t="shared" si="1" ref="I4:I31">I3+1</f>
        <v>2</v>
      </c>
      <c r="K4" s="84" t="s">
        <v>94</v>
      </c>
      <c r="L4" s="77">
        <v>166</v>
      </c>
      <c r="M4" s="77">
        <v>14.05</v>
      </c>
      <c r="N4" s="84">
        <f aca="true" t="shared" si="2" ref="N4:N38">N3+1</f>
        <v>2</v>
      </c>
      <c r="P4" s="84" t="s">
        <v>556</v>
      </c>
      <c r="Q4" s="84">
        <f aca="true" t="shared" si="3" ref="Q4:Q35">Q3+1</f>
        <v>2</v>
      </c>
    </row>
    <row r="5" spans="1:17" ht="12.75">
      <c r="A5" s="84" t="s">
        <v>449</v>
      </c>
      <c r="B5" s="77">
        <v>702.48</v>
      </c>
      <c r="C5" s="85">
        <v>2.74</v>
      </c>
      <c r="D5" s="84">
        <f t="shared" si="0"/>
        <v>3</v>
      </c>
      <c r="F5" s="84" t="s">
        <v>457</v>
      </c>
      <c r="G5" s="77">
        <v>430</v>
      </c>
      <c r="H5" s="77">
        <v>4.31</v>
      </c>
      <c r="I5" s="84">
        <f t="shared" si="1"/>
        <v>3</v>
      </c>
      <c r="K5" s="84" t="s">
        <v>464</v>
      </c>
      <c r="L5" s="77">
        <v>206.03</v>
      </c>
      <c r="M5" s="77">
        <v>8.39</v>
      </c>
      <c r="N5" s="84">
        <f t="shared" si="2"/>
        <v>3</v>
      </c>
      <c r="P5" s="84" t="s">
        <v>637</v>
      </c>
      <c r="Q5" s="84">
        <f t="shared" si="3"/>
        <v>3</v>
      </c>
    </row>
    <row r="6" spans="1:17" ht="12.75">
      <c r="A6" s="86" t="s">
        <v>146</v>
      </c>
      <c r="B6" s="87">
        <v>653.43</v>
      </c>
      <c r="C6" s="88">
        <v>15.46</v>
      </c>
      <c r="D6" s="86">
        <f t="shared" si="0"/>
        <v>4</v>
      </c>
      <c r="E6" s="89"/>
      <c r="F6" s="86" t="s">
        <v>60</v>
      </c>
      <c r="G6" s="87">
        <v>377.01</v>
      </c>
      <c r="H6" s="87">
        <v>3.3</v>
      </c>
      <c r="I6" s="86">
        <f t="shared" si="1"/>
        <v>4</v>
      </c>
      <c r="J6" s="89"/>
      <c r="K6" s="86" t="s">
        <v>153</v>
      </c>
      <c r="L6" s="87">
        <v>219.28</v>
      </c>
      <c r="M6" s="87">
        <v>4.38</v>
      </c>
      <c r="N6" s="86">
        <f t="shared" si="2"/>
        <v>4</v>
      </c>
      <c r="P6" s="86" t="s">
        <v>509</v>
      </c>
      <c r="Q6" s="86">
        <f t="shared" si="3"/>
        <v>4</v>
      </c>
    </row>
    <row r="7" spans="1:17" ht="12.75">
      <c r="A7" s="86" t="s">
        <v>450</v>
      </c>
      <c r="B7" s="87">
        <v>1081.2</v>
      </c>
      <c r="C7" s="88">
        <v>-7.92</v>
      </c>
      <c r="D7" s="86">
        <f t="shared" si="0"/>
        <v>5</v>
      </c>
      <c r="E7" s="89"/>
      <c r="F7" s="86" t="s">
        <v>458</v>
      </c>
      <c r="G7" s="87">
        <v>302.3</v>
      </c>
      <c r="H7" s="87">
        <v>12.54</v>
      </c>
      <c r="I7" s="86">
        <f t="shared" si="1"/>
        <v>5</v>
      </c>
      <c r="J7" s="89"/>
      <c r="K7" s="86" t="s">
        <v>38</v>
      </c>
      <c r="L7" s="87">
        <v>298.2</v>
      </c>
      <c r="M7" s="87">
        <v>-1.51</v>
      </c>
      <c r="N7" s="86">
        <f t="shared" si="2"/>
        <v>5</v>
      </c>
      <c r="P7" s="86" t="s">
        <v>264</v>
      </c>
      <c r="Q7" s="86">
        <f t="shared" si="3"/>
        <v>5</v>
      </c>
    </row>
    <row r="8" spans="1:17" ht="12.75">
      <c r="A8" s="86" t="s">
        <v>311</v>
      </c>
      <c r="B8" s="87">
        <v>642.84</v>
      </c>
      <c r="C8" s="88">
        <v>6.38</v>
      </c>
      <c r="D8" s="86">
        <f t="shared" si="0"/>
        <v>6</v>
      </c>
      <c r="E8" s="89"/>
      <c r="F8" s="86" t="s">
        <v>127</v>
      </c>
      <c r="G8" s="87">
        <v>401.69</v>
      </c>
      <c r="H8" s="87">
        <v>-0.58</v>
      </c>
      <c r="I8" s="86">
        <f t="shared" si="1"/>
        <v>6</v>
      </c>
      <c r="J8" s="89"/>
      <c r="K8" s="86" t="s">
        <v>176</v>
      </c>
      <c r="L8" s="87">
        <v>190.76</v>
      </c>
      <c r="M8" s="87">
        <v>8.07</v>
      </c>
      <c r="N8" s="86">
        <f t="shared" si="2"/>
        <v>6</v>
      </c>
      <c r="P8" s="86" t="s">
        <v>114</v>
      </c>
      <c r="Q8" s="86">
        <f t="shared" si="3"/>
        <v>6</v>
      </c>
    </row>
    <row r="9" spans="1:17" ht="12.75">
      <c r="A9" s="86" t="s">
        <v>190</v>
      </c>
      <c r="B9" s="87">
        <v>684.77</v>
      </c>
      <c r="C9" s="88">
        <v>4.88</v>
      </c>
      <c r="D9" s="86">
        <f t="shared" si="0"/>
        <v>7</v>
      </c>
      <c r="E9" s="89"/>
      <c r="F9" s="86" t="s">
        <v>18</v>
      </c>
      <c r="G9" s="87">
        <v>401.78</v>
      </c>
      <c r="H9" s="87">
        <v>-0.86</v>
      </c>
      <c r="I9" s="86">
        <f t="shared" si="1"/>
        <v>7</v>
      </c>
      <c r="J9" s="89"/>
      <c r="K9" s="86" t="s">
        <v>204</v>
      </c>
      <c r="L9" s="87">
        <v>233.04</v>
      </c>
      <c r="M9" s="87">
        <v>2.22</v>
      </c>
      <c r="N9" s="86">
        <f t="shared" si="2"/>
        <v>7</v>
      </c>
      <c r="P9" s="86" t="s">
        <v>134</v>
      </c>
      <c r="Q9" s="86">
        <f t="shared" si="3"/>
        <v>7</v>
      </c>
    </row>
    <row r="10" spans="1:17" ht="12.75">
      <c r="A10" s="86" t="s">
        <v>50</v>
      </c>
      <c r="B10" s="87">
        <v>657.54</v>
      </c>
      <c r="C10" s="88">
        <v>1.33</v>
      </c>
      <c r="D10" s="86">
        <f t="shared" si="0"/>
        <v>8</v>
      </c>
      <c r="E10" s="89"/>
      <c r="F10" s="86" t="s">
        <v>360</v>
      </c>
      <c r="G10" s="87">
        <v>233.95</v>
      </c>
      <c r="H10" s="87">
        <v>15.56</v>
      </c>
      <c r="I10" s="86">
        <f t="shared" si="1"/>
        <v>8</v>
      </c>
      <c r="J10" s="89"/>
      <c r="K10" s="86" t="s">
        <v>27</v>
      </c>
      <c r="L10" s="87">
        <v>238.75</v>
      </c>
      <c r="M10" s="87">
        <v>-0.64</v>
      </c>
      <c r="N10" s="86">
        <f t="shared" si="2"/>
        <v>8</v>
      </c>
      <c r="P10" s="86" t="s">
        <v>35</v>
      </c>
      <c r="Q10" s="86">
        <f t="shared" si="3"/>
        <v>8</v>
      </c>
    </row>
    <row r="11" spans="1:17" ht="12.75">
      <c r="A11" s="86" t="s">
        <v>72</v>
      </c>
      <c r="B11" s="87">
        <v>677.68</v>
      </c>
      <c r="C11" s="88">
        <v>-1.71</v>
      </c>
      <c r="D11" s="86">
        <f t="shared" si="0"/>
        <v>9</v>
      </c>
      <c r="E11" s="89"/>
      <c r="F11" s="86" t="s">
        <v>292</v>
      </c>
      <c r="G11" s="87">
        <v>369.04</v>
      </c>
      <c r="H11" s="87">
        <v>7.13</v>
      </c>
      <c r="I11" s="86">
        <f t="shared" si="1"/>
        <v>9</v>
      </c>
      <c r="J11" s="89"/>
      <c r="K11" s="86" t="s">
        <v>465</v>
      </c>
      <c r="L11" s="87">
        <v>224.1</v>
      </c>
      <c r="M11" s="87">
        <v>6.38</v>
      </c>
      <c r="N11" s="86">
        <f t="shared" si="2"/>
        <v>9</v>
      </c>
      <c r="P11" s="86" t="s">
        <v>23</v>
      </c>
      <c r="Q11" s="86">
        <f t="shared" si="3"/>
        <v>9</v>
      </c>
    </row>
    <row r="12" spans="1:17" ht="12.75">
      <c r="A12" s="86" t="s">
        <v>181</v>
      </c>
      <c r="B12" s="87">
        <v>549.38</v>
      </c>
      <c r="C12" s="88">
        <v>10.64</v>
      </c>
      <c r="D12" s="86">
        <f t="shared" si="0"/>
        <v>10</v>
      </c>
      <c r="E12" s="89"/>
      <c r="F12" s="86" t="s">
        <v>96</v>
      </c>
      <c r="G12" s="87">
        <v>383.71</v>
      </c>
      <c r="H12" s="87">
        <v>2.88</v>
      </c>
      <c r="I12" s="86">
        <f t="shared" si="1"/>
        <v>10</v>
      </c>
      <c r="J12" s="89"/>
      <c r="K12" s="86" t="s">
        <v>315</v>
      </c>
      <c r="L12" s="87">
        <v>256.33</v>
      </c>
      <c r="M12" s="87">
        <v>0.35</v>
      </c>
      <c r="N12" s="86">
        <f t="shared" si="2"/>
        <v>10</v>
      </c>
      <c r="P12" s="86" t="s">
        <v>262</v>
      </c>
      <c r="Q12" s="86">
        <f t="shared" si="3"/>
        <v>10</v>
      </c>
    </row>
    <row r="13" spans="1:17" ht="12.75">
      <c r="A13" s="86" t="s">
        <v>451</v>
      </c>
      <c r="B13" s="87">
        <v>650</v>
      </c>
      <c r="C13" s="88">
        <v>4.85</v>
      </c>
      <c r="D13" s="86">
        <f t="shared" si="0"/>
        <v>11</v>
      </c>
      <c r="E13" s="89"/>
      <c r="F13" s="86" t="s">
        <v>459</v>
      </c>
      <c r="G13" s="87">
        <v>438.17</v>
      </c>
      <c r="H13" s="87">
        <v>-3.73</v>
      </c>
      <c r="I13" s="86">
        <f t="shared" si="1"/>
        <v>11</v>
      </c>
      <c r="J13" s="89"/>
      <c r="K13" s="86" t="s">
        <v>82</v>
      </c>
      <c r="L13" s="87">
        <v>200.86</v>
      </c>
      <c r="M13" s="87">
        <v>6.2</v>
      </c>
      <c r="N13" s="86">
        <f t="shared" si="2"/>
        <v>11</v>
      </c>
      <c r="P13" s="86" t="s">
        <v>270</v>
      </c>
      <c r="Q13" s="86">
        <f t="shared" si="3"/>
        <v>11</v>
      </c>
    </row>
    <row r="14" spans="1:17" ht="12.75">
      <c r="A14" s="86" t="s">
        <v>99</v>
      </c>
      <c r="B14" s="87">
        <v>654.42</v>
      </c>
      <c r="C14" s="88">
        <v>-7.77</v>
      </c>
      <c r="D14" s="86">
        <f t="shared" si="0"/>
        <v>12</v>
      </c>
      <c r="E14" s="89"/>
      <c r="F14" s="86" t="s">
        <v>304</v>
      </c>
      <c r="G14" s="87">
        <v>370.8</v>
      </c>
      <c r="H14" s="87">
        <v>-0.27</v>
      </c>
      <c r="I14" s="86">
        <f t="shared" si="1"/>
        <v>12</v>
      </c>
      <c r="J14" s="89"/>
      <c r="K14" s="86" t="s">
        <v>466</v>
      </c>
      <c r="L14" s="87">
        <v>264.74</v>
      </c>
      <c r="M14" s="87">
        <v>-3.51</v>
      </c>
      <c r="N14" s="86">
        <f t="shared" si="2"/>
        <v>12</v>
      </c>
      <c r="P14" s="86" t="s">
        <v>313</v>
      </c>
      <c r="Q14" s="86">
        <f t="shared" si="3"/>
        <v>12</v>
      </c>
    </row>
    <row r="15" spans="1:17" ht="12.75">
      <c r="A15" s="86" t="s">
        <v>234</v>
      </c>
      <c r="B15" s="87">
        <v>548.97</v>
      </c>
      <c r="C15" s="88">
        <v>8.5</v>
      </c>
      <c r="D15" s="86">
        <f t="shared" si="0"/>
        <v>13</v>
      </c>
      <c r="E15" s="89"/>
      <c r="F15" s="86" t="s">
        <v>299</v>
      </c>
      <c r="G15" s="87">
        <v>340.96</v>
      </c>
      <c r="H15" s="87">
        <v>6.11</v>
      </c>
      <c r="I15" s="86">
        <f t="shared" si="1"/>
        <v>13</v>
      </c>
      <c r="J15" s="89"/>
      <c r="K15" s="86" t="s">
        <v>467</v>
      </c>
      <c r="L15" s="87">
        <v>260.67</v>
      </c>
      <c r="M15" s="87">
        <v>-1.9</v>
      </c>
      <c r="N15" s="86">
        <f t="shared" si="2"/>
        <v>13</v>
      </c>
      <c r="P15" s="86" t="s">
        <v>79</v>
      </c>
      <c r="Q15" s="86">
        <f t="shared" si="3"/>
        <v>13</v>
      </c>
    </row>
    <row r="16" spans="1:17" ht="12.75">
      <c r="A16" s="86" t="s">
        <v>45</v>
      </c>
      <c r="B16" s="87">
        <v>589.74</v>
      </c>
      <c r="C16" s="88">
        <v>-2.82</v>
      </c>
      <c r="D16" s="86">
        <f t="shared" si="0"/>
        <v>14</v>
      </c>
      <c r="E16" s="89"/>
      <c r="F16" s="86" t="s">
        <v>295</v>
      </c>
      <c r="G16" s="87">
        <v>339.14</v>
      </c>
      <c r="H16" s="87">
        <v>1.76</v>
      </c>
      <c r="I16" s="86">
        <f t="shared" si="1"/>
        <v>14</v>
      </c>
      <c r="J16" s="89"/>
      <c r="K16" s="86" t="s">
        <v>133</v>
      </c>
      <c r="L16" s="87">
        <v>192.17</v>
      </c>
      <c r="M16" s="87">
        <v>3.96</v>
      </c>
      <c r="N16" s="86">
        <f t="shared" si="2"/>
        <v>14</v>
      </c>
      <c r="P16" s="86" t="s">
        <v>554</v>
      </c>
      <c r="Q16" s="86">
        <f t="shared" si="3"/>
        <v>14</v>
      </c>
    </row>
    <row r="17" spans="1:17" ht="12.75">
      <c r="A17" s="86" t="s">
        <v>110</v>
      </c>
      <c r="B17" s="87">
        <v>450.9</v>
      </c>
      <c r="C17" s="88">
        <v>13.52</v>
      </c>
      <c r="D17" s="86">
        <f t="shared" si="0"/>
        <v>15</v>
      </c>
      <c r="E17" s="89"/>
      <c r="F17" s="86" t="s">
        <v>185</v>
      </c>
      <c r="G17" s="87">
        <v>305.09</v>
      </c>
      <c r="H17" s="87">
        <v>0.95</v>
      </c>
      <c r="I17" s="86">
        <f t="shared" si="1"/>
        <v>15</v>
      </c>
      <c r="J17" s="89"/>
      <c r="K17" s="86" t="s">
        <v>232</v>
      </c>
      <c r="L17" s="87">
        <v>220.94</v>
      </c>
      <c r="M17" s="87">
        <v>-0.38</v>
      </c>
      <c r="N17" s="86">
        <f t="shared" si="2"/>
        <v>15</v>
      </c>
      <c r="P17" s="86" t="s">
        <v>526</v>
      </c>
      <c r="Q17" s="86">
        <f t="shared" si="3"/>
        <v>15</v>
      </c>
    </row>
    <row r="18" spans="1:17" ht="12.75">
      <c r="A18" s="86" t="s">
        <v>281</v>
      </c>
      <c r="B18" s="87">
        <v>464.14</v>
      </c>
      <c r="C18" s="88">
        <v>8.38</v>
      </c>
      <c r="D18" s="86">
        <f t="shared" si="0"/>
        <v>16</v>
      </c>
      <c r="E18" s="89"/>
      <c r="F18" s="86" t="s">
        <v>336</v>
      </c>
      <c r="G18" s="87">
        <v>350</v>
      </c>
      <c r="H18" s="87">
        <v>-0.3</v>
      </c>
      <c r="I18" s="86">
        <f t="shared" si="1"/>
        <v>16</v>
      </c>
      <c r="J18" s="89"/>
      <c r="K18" s="86" t="s">
        <v>468</v>
      </c>
      <c r="L18" s="87">
        <v>171.41</v>
      </c>
      <c r="M18" s="87">
        <v>1.53</v>
      </c>
      <c r="N18" s="86">
        <f t="shared" si="2"/>
        <v>16</v>
      </c>
      <c r="P18" s="86" t="s">
        <v>227</v>
      </c>
      <c r="Q18" s="86">
        <f t="shared" si="3"/>
        <v>16</v>
      </c>
    </row>
    <row r="19" spans="1:17" ht="12.75">
      <c r="A19" s="86" t="s">
        <v>219</v>
      </c>
      <c r="B19" s="87">
        <v>649.14</v>
      </c>
      <c r="C19" s="88">
        <v>-2.4</v>
      </c>
      <c r="D19" s="86">
        <f t="shared" si="0"/>
        <v>17</v>
      </c>
      <c r="E19" s="89"/>
      <c r="F19" s="86" t="s">
        <v>460</v>
      </c>
      <c r="G19" s="87">
        <v>395.78</v>
      </c>
      <c r="H19" s="87">
        <v>-1.38</v>
      </c>
      <c r="I19" s="86">
        <f t="shared" si="1"/>
        <v>17</v>
      </c>
      <c r="J19" s="89"/>
      <c r="K19" s="86" t="s">
        <v>469</v>
      </c>
      <c r="L19" s="87">
        <v>171.04</v>
      </c>
      <c r="M19" s="87">
        <v>6.39</v>
      </c>
      <c r="N19" s="86">
        <f t="shared" si="2"/>
        <v>17</v>
      </c>
      <c r="P19" s="86" t="s">
        <v>517</v>
      </c>
      <c r="Q19" s="86">
        <f t="shared" si="3"/>
        <v>17</v>
      </c>
    </row>
    <row r="20" spans="1:17" ht="12.75">
      <c r="A20" s="86" t="s">
        <v>126</v>
      </c>
      <c r="B20" s="87">
        <v>527.65</v>
      </c>
      <c r="C20" s="88">
        <v>3.03</v>
      </c>
      <c r="D20" s="86">
        <f t="shared" si="0"/>
        <v>18</v>
      </c>
      <c r="E20" s="89"/>
      <c r="F20" s="86" t="s">
        <v>306</v>
      </c>
      <c r="G20" s="87">
        <v>294.59</v>
      </c>
      <c r="H20" s="87">
        <v>8.75</v>
      </c>
      <c r="I20" s="86">
        <f t="shared" si="1"/>
        <v>18</v>
      </c>
      <c r="J20" s="89"/>
      <c r="K20" s="86" t="s">
        <v>470</v>
      </c>
      <c r="L20" s="87">
        <v>230</v>
      </c>
      <c r="M20" s="87">
        <v>1.71</v>
      </c>
      <c r="N20" s="86">
        <f t="shared" si="2"/>
        <v>18</v>
      </c>
      <c r="P20" s="86" t="s">
        <v>558</v>
      </c>
      <c r="Q20" s="86">
        <f t="shared" si="3"/>
        <v>18</v>
      </c>
    </row>
    <row r="21" spans="1:17" ht="12.75">
      <c r="A21" s="86" t="s">
        <v>452</v>
      </c>
      <c r="B21" s="87">
        <v>435.94</v>
      </c>
      <c r="C21" s="88">
        <v>9.92</v>
      </c>
      <c r="D21" s="86">
        <f t="shared" si="0"/>
        <v>19</v>
      </c>
      <c r="E21" s="89"/>
      <c r="F21" s="86" t="s">
        <v>461</v>
      </c>
      <c r="G21" s="87">
        <v>300</v>
      </c>
      <c r="H21" s="87">
        <v>-0.39</v>
      </c>
      <c r="I21" s="86">
        <f t="shared" si="1"/>
        <v>19</v>
      </c>
      <c r="J21" s="89"/>
      <c r="K21" s="86" t="s">
        <v>471</v>
      </c>
      <c r="L21" s="87">
        <v>225</v>
      </c>
      <c r="M21" s="87">
        <v>3.92</v>
      </c>
      <c r="N21" s="86">
        <f t="shared" si="2"/>
        <v>19</v>
      </c>
      <c r="P21" s="86" t="s">
        <v>518</v>
      </c>
      <c r="Q21" s="86">
        <f t="shared" si="3"/>
        <v>19</v>
      </c>
    </row>
    <row r="22" spans="1:17" ht="12.75">
      <c r="A22" s="86" t="s">
        <v>301</v>
      </c>
      <c r="B22" s="87">
        <v>335.47</v>
      </c>
      <c r="C22" s="88">
        <v>27.1</v>
      </c>
      <c r="D22" s="86">
        <f t="shared" si="0"/>
        <v>20</v>
      </c>
      <c r="E22" s="89"/>
      <c r="F22" s="86" t="s">
        <v>226</v>
      </c>
      <c r="G22" s="87">
        <v>208.75</v>
      </c>
      <c r="H22" s="87">
        <v>9.09</v>
      </c>
      <c r="I22" s="86">
        <f t="shared" si="1"/>
        <v>20</v>
      </c>
      <c r="J22" s="89"/>
      <c r="K22" s="86" t="s">
        <v>241</v>
      </c>
      <c r="L22" s="87">
        <v>217.87</v>
      </c>
      <c r="M22" s="87">
        <v>-4.43</v>
      </c>
      <c r="N22" s="86">
        <f t="shared" si="2"/>
        <v>20</v>
      </c>
      <c r="P22" s="86" t="s">
        <v>278</v>
      </c>
      <c r="Q22" s="86">
        <f t="shared" si="3"/>
        <v>20</v>
      </c>
    </row>
    <row r="23" spans="1:17" ht="12.75">
      <c r="A23" s="86" t="s">
        <v>205</v>
      </c>
      <c r="B23" s="87">
        <v>547.32</v>
      </c>
      <c r="C23" s="88">
        <v>4.71</v>
      </c>
      <c r="D23" s="86">
        <f t="shared" si="0"/>
        <v>21</v>
      </c>
      <c r="E23" s="89"/>
      <c r="F23" s="86" t="s">
        <v>178</v>
      </c>
      <c r="G23" s="87">
        <v>401.57</v>
      </c>
      <c r="H23" s="87">
        <v>-4.16</v>
      </c>
      <c r="I23" s="86">
        <f t="shared" si="1"/>
        <v>21</v>
      </c>
      <c r="J23" s="89"/>
      <c r="K23" s="86" t="s">
        <v>70</v>
      </c>
      <c r="L23" s="87">
        <v>186.17</v>
      </c>
      <c r="M23" s="87">
        <v>5.06</v>
      </c>
      <c r="N23" s="86">
        <f t="shared" si="2"/>
        <v>21</v>
      </c>
      <c r="P23" s="86" t="s">
        <v>550</v>
      </c>
      <c r="Q23" s="86">
        <f t="shared" si="3"/>
        <v>21</v>
      </c>
    </row>
    <row r="24" spans="1:17" ht="12.75">
      <c r="A24" s="86" t="s">
        <v>42</v>
      </c>
      <c r="B24" s="87">
        <v>598.89</v>
      </c>
      <c r="C24" s="88">
        <v>-8.98</v>
      </c>
      <c r="D24" s="86">
        <f t="shared" si="0"/>
        <v>22</v>
      </c>
      <c r="E24" s="89"/>
      <c r="F24" s="86" t="s">
        <v>191</v>
      </c>
      <c r="G24" s="87">
        <v>338.03</v>
      </c>
      <c r="H24" s="87">
        <v>2.73</v>
      </c>
      <c r="I24" s="86">
        <f t="shared" si="1"/>
        <v>22</v>
      </c>
      <c r="J24" s="89"/>
      <c r="K24" s="86" t="s">
        <v>255</v>
      </c>
      <c r="L24" s="87">
        <v>151.01</v>
      </c>
      <c r="M24" s="87">
        <v>1.89</v>
      </c>
      <c r="N24" s="86">
        <f t="shared" si="2"/>
        <v>22</v>
      </c>
      <c r="P24" s="86" t="s">
        <v>555</v>
      </c>
      <c r="Q24" s="86">
        <f t="shared" si="3"/>
        <v>22</v>
      </c>
    </row>
    <row r="25" spans="1:17" ht="12.75">
      <c r="A25" s="86" t="s">
        <v>259</v>
      </c>
      <c r="B25" s="87">
        <v>497.72</v>
      </c>
      <c r="C25" s="88">
        <v>0.14</v>
      </c>
      <c r="D25" s="86">
        <f t="shared" si="0"/>
        <v>23</v>
      </c>
      <c r="E25" s="89"/>
      <c r="F25" s="86" t="s">
        <v>33</v>
      </c>
      <c r="G25" s="87">
        <v>356.32</v>
      </c>
      <c r="H25" s="87">
        <v>-4.22</v>
      </c>
      <c r="I25" s="86">
        <f t="shared" si="1"/>
        <v>23</v>
      </c>
      <c r="J25" s="89"/>
      <c r="K25" s="86" t="s">
        <v>472</v>
      </c>
      <c r="L25" s="87">
        <v>198.48</v>
      </c>
      <c r="M25" s="87">
        <v>-2.6</v>
      </c>
      <c r="N25" s="86">
        <f t="shared" si="2"/>
        <v>23</v>
      </c>
      <c r="P25" s="86" t="s">
        <v>546</v>
      </c>
      <c r="Q25" s="86">
        <f t="shared" si="3"/>
        <v>23</v>
      </c>
    </row>
    <row r="26" spans="1:17" ht="12.75">
      <c r="A26" s="86" t="s">
        <v>85</v>
      </c>
      <c r="B26" s="87">
        <v>463.4</v>
      </c>
      <c r="C26" s="88">
        <v>-0.94</v>
      </c>
      <c r="D26" s="86">
        <f t="shared" si="0"/>
        <v>24</v>
      </c>
      <c r="E26" s="89"/>
      <c r="F26" s="86" t="s">
        <v>294</v>
      </c>
      <c r="G26" s="87">
        <v>344.89</v>
      </c>
      <c r="H26" s="87">
        <v>-2.11</v>
      </c>
      <c r="I26" s="86">
        <f t="shared" si="1"/>
        <v>24</v>
      </c>
      <c r="J26" s="89"/>
      <c r="K26" s="86" t="s">
        <v>246</v>
      </c>
      <c r="L26" s="87">
        <v>181.39</v>
      </c>
      <c r="M26" s="87">
        <v>-1.55</v>
      </c>
      <c r="N26" s="86">
        <f t="shared" si="2"/>
        <v>24</v>
      </c>
      <c r="P26" s="86" t="s">
        <v>179</v>
      </c>
      <c r="Q26" s="86">
        <f t="shared" si="3"/>
        <v>24</v>
      </c>
    </row>
    <row r="27" spans="1:17" ht="12.75">
      <c r="A27" s="86" t="s">
        <v>302</v>
      </c>
      <c r="B27" s="87">
        <v>516.31</v>
      </c>
      <c r="C27" s="88">
        <v>8.18</v>
      </c>
      <c r="D27" s="86">
        <f t="shared" si="0"/>
        <v>25</v>
      </c>
      <c r="E27" s="89"/>
      <c r="F27" s="86" t="s">
        <v>149</v>
      </c>
      <c r="G27" s="87">
        <v>382.16</v>
      </c>
      <c r="H27" s="87">
        <v>-3.47</v>
      </c>
      <c r="I27" s="86">
        <f t="shared" si="1"/>
        <v>25</v>
      </c>
      <c r="J27" s="89"/>
      <c r="K27" s="86" t="s">
        <v>193</v>
      </c>
      <c r="L27" s="87">
        <v>190.77</v>
      </c>
      <c r="M27" s="87">
        <v>1.01</v>
      </c>
      <c r="N27" s="86">
        <f t="shared" si="2"/>
        <v>25</v>
      </c>
      <c r="P27" s="86" t="s">
        <v>548</v>
      </c>
      <c r="Q27" s="86">
        <f t="shared" si="3"/>
        <v>25</v>
      </c>
    </row>
    <row r="28" spans="1:17" ht="12.75">
      <c r="A28" s="86" t="s">
        <v>453</v>
      </c>
      <c r="B28" s="87">
        <v>509.09</v>
      </c>
      <c r="C28" s="88">
        <v>-1.76</v>
      </c>
      <c r="D28" s="86">
        <f t="shared" si="0"/>
        <v>26</v>
      </c>
      <c r="E28" s="89"/>
      <c r="F28" s="86" t="s">
        <v>462</v>
      </c>
      <c r="G28" s="87">
        <v>235.42</v>
      </c>
      <c r="H28" s="87">
        <v>3.59</v>
      </c>
      <c r="I28" s="86">
        <f t="shared" si="1"/>
        <v>26</v>
      </c>
      <c r="J28" s="89"/>
      <c r="K28" s="86" t="s">
        <v>231</v>
      </c>
      <c r="L28" s="87">
        <v>135.44</v>
      </c>
      <c r="M28" s="87">
        <v>5.69</v>
      </c>
      <c r="N28" s="86">
        <f t="shared" si="2"/>
        <v>26</v>
      </c>
      <c r="P28" s="86" t="s">
        <v>538</v>
      </c>
      <c r="Q28" s="86">
        <f t="shared" si="3"/>
        <v>26</v>
      </c>
    </row>
    <row r="29" spans="1:17" ht="12.75">
      <c r="A29" s="86" t="s">
        <v>314</v>
      </c>
      <c r="B29" s="87">
        <v>480.25</v>
      </c>
      <c r="C29" s="88">
        <v>1.83</v>
      </c>
      <c r="D29" s="86">
        <f t="shared" si="0"/>
        <v>27</v>
      </c>
      <c r="E29" s="89"/>
      <c r="F29" s="90" t="s">
        <v>214</v>
      </c>
      <c r="G29" s="91">
        <v>205.77</v>
      </c>
      <c r="H29" s="91">
        <v>4.53</v>
      </c>
      <c r="I29" s="90">
        <f t="shared" si="1"/>
        <v>27</v>
      </c>
      <c r="J29" s="89"/>
      <c r="K29" s="86" t="s">
        <v>473</v>
      </c>
      <c r="L29" s="87">
        <v>123.86</v>
      </c>
      <c r="M29" s="87">
        <v>8.16</v>
      </c>
      <c r="N29" s="86">
        <f t="shared" si="2"/>
        <v>27</v>
      </c>
      <c r="P29" s="86" t="s">
        <v>516</v>
      </c>
      <c r="Q29" s="86">
        <f t="shared" si="3"/>
        <v>27</v>
      </c>
    </row>
    <row r="30" spans="1:17" ht="12.75">
      <c r="A30" s="86" t="s">
        <v>303</v>
      </c>
      <c r="B30" s="87">
        <v>534.75</v>
      </c>
      <c r="C30" s="88">
        <v>-8.33</v>
      </c>
      <c r="D30" s="86">
        <f t="shared" si="0"/>
        <v>28</v>
      </c>
      <c r="E30" s="89"/>
      <c r="F30" s="90" t="s">
        <v>253</v>
      </c>
      <c r="G30" s="91">
        <v>332.7</v>
      </c>
      <c r="H30" s="91">
        <v>-3.61</v>
      </c>
      <c r="I30" s="90">
        <f t="shared" si="1"/>
        <v>28</v>
      </c>
      <c r="J30" s="89"/>
      <c r="K30" s="86" t="s">
        <v>112</v>
      </c>
      <c r="L30" s="87">
        <v>211.02</v>
      </c>
      <c r="M30" s="87">
        <v>-4.83</v>
      </c>
      <c r="N30" s="86">
        <f t="shared" si="2"/>
        <v>28</v>
      </c>
      <c r="P30" s="86" t="s">
        <v>528</v>
      </c>
      <c r="Q30" s="86">
        <f t="shared" si="3"/>
        <v>28</v>
      </c>
    </row>
    <row r="31" spans="1:17" ht="12.75">
      <c r="A31" s="86" t="s">
        <v>269</v>
      </c>
      <c r="B31" s="87">
        <v>442</v>
      </c>
      <c r="C31" s="88">
        <v>4.22</v>
      </c>
      <c r="D31" s="86">
        <f t="shared" si="0"/>
        <v>29</v>
      </c>
      <c r="E31" s="89"/>
      <c r="F31" s="90" t="s">
        <v>74</v>
      </c>
      <c r="G31" s="91">
        <v>371.69</v>
      </c>
      <c r="H31" s="91">
        <v>-4.89</v>
      </c>
      <c r="I31" s="90">
        <f t="shared" si="1"/>
        <v>29</v>
      </c>
      <c r="J31" s="89"/>
      <c r="K31" s="86" t="s">
        <v>474</v>
      </c>
      <c r="L31" s="87">
        <v>164.25</v>
      </c>
      <c r="M31" s="87">
        <v>3.26</v>
      </c>
      <c r="N31" s="86">
        <f t="shared" si="2"/>
        <v>29</v>
      </c>
      <c r="P31" s="86" t="s">
        <v>524</v>
      </c>
      <c r="Q31" s="86">
        <f t="shared" si="3"/>
        <v>29</v>
      </c>
    </row>
    <row r="32" spans="1:17" ht="12.75">
      <c r="A32" s="86" t="s">
        <v>454</v>
      </c>
      <c r="B32" s="87">
        <v>486.83</v>
      </c>
      <c r="C32" s="88">
        <v>-0.2</v>
      </c>
      <c r="D32" s="86">
        <f t="shared" si="0"/>
        <v>30</v>
      </c>
      <c r="E32" s="89"/>
      <c r="F32" s="89"/>
      <c r="G32" s="89"/>
      <c r="H32" s="89"/>
      <c r="I32" s="89"/>
      <c r="J32" s="89"/>
      <c r="K32" s="86" t="s">
        <v>160</v>
      </c>
      <c r="L32" s="87">
        <v>159.49</v>
      </c>
      <c r="M32" s="87">
        <v>-1.52</v>
      </c>
      <c r="N32" s="86">
        <f t="shared" si="2"/>
        <v>30</v>
      </c>
      <c r="P32" s="86" t="s">
        <v>539</v>
      </c>
      <c r="Q32" s="86">
        <f t="shared" si="3"/>
        <v>30</v>
      </c>
    </row>
    <row r="33" spans="1:17" ht="12.75">
      <c r="A33" s="86" t="s">
        <v>265</v>
      </c>
      <c r="B33" s="87">
        <v>491.87</v>
      </c>
      <c r="C33" s="88">
        <v>-4.26</v>
      </c>
      <c r="D33" s="86">
        <f t="shared" si="0"/>
        <v>31</v>
      </c>
      <c r="E33" s="89"/>
      <c r="F33" s="89"/>
      <c r="G33" s="89"/>
      <c r="H33" s="89"/>
      <c r="I33" s="89"/>
      <c r="J33" s="89"/>
      <c r="K33" s="86" t="s">
        <v>272</v>
      </c>
      <c r="L33" s="87">
        <v>137.41</v>
      </c>
      <c r="M33" s="87">
        <v>3.79</v>
      </c>
      <c r="N33" s="86">
        <f t="shared" si="2"/>
        <v>31</v>
      </c>
      <c r="P33" s="90" t="s">
        <v>547</v>
      </c>
      <c r="Q33" s="90">
        <f t="shared" si="3"/>
        <v>31</v>
      </c>
    </row>
    <row r="34" spans="1:17" ht="12.75">
      <c r="A34" s="86" t="s">
        <v>287</v>
      </c>
      <c r="B34" s="87">
        <v>376.53</v>
      </c>
      <c r="C34" s="88">
        <v>2.58</v>
      </c>
      <c r="D34" s="86">
        <f t="shared" si="0"/>
        <v>32</v>
      </c>
      <c r="E34" s="89"/>
      <c r="F34" s="89"/>
      <c r="G34" s="89"/>
      <c r="H34" s="89"/>
      <c r="I34" s="89"/>
      <c r="J34" s="89"/>
      <c r="K34" s="86" t="s">
        <v>268</v>
      </c>
      <c r="L34" s="87">
        <v>238.31</v>
      </c>
      <c r="M34" s="87">
        <v>-8.15</v>
      </c>
      <c r="N34" s="86">
        <f t="shared" si="2"/>
        <v>32</v>
      </c>
      <c r="P34" s="90" t="s">
        <v>527</v>
      </c>
      <c r="Q34" s="90">
        <f t="shared" si="3"/>
        <v>32</v>
      </c>
    </row>
    <row r="35" spans="1:17" ht="12.75">
      <c r="A35" s="90" t="s">
        <v>455</v>
      </c>
      <c r="B35" s="91">
        <v>435.31</v>
      </c>
      <c r="C35" s="92">
        <v>-1.43</v>
      </c>
      <c r="D35" s="90">
        <f t="shared" si="0"/>
        <v>33</v>
      </c>
      <c r="E35" s="89"/>
      <c r="F35" s="89"/>
      <c r="G35" s="89"/>
      <c r="H35" s="89"/>
      <c r="I35" s="89"/>
      <c r="J35" s="89"/>
      <c r="K35" s="86" t="s">
        <v>189</v>
      </c>
      <c r="L35" s="87">
        <v>233.05</v>
      </c>
      <c r="M35" s="87">
        <v>-2.09</v>
      </c>
      <c r="N35" s="86">
        <f t="shared" si="2"/>
        <v>33</v>
      </c>
      <c r="P35" s="90" t="s">
        <v>537</v>
      </c>
      <c r="Q35" s="90">
        <f t="shared" si="3"/>
        <v>33</v>
      </c>
    </row>
    <row r="36" spans="1:14" ht="12.75">
      <c r="A36" s="90" t="s">
        <v>107</v>
      </c>
      <c r="B36" s="91">
        <v>411.64</v>
      </c>
      <c r="C36" s="92">
        <v>-4.08</v>
      </c>
      <c r="D36" s="90">
        <f t="shared" si="0"/>
        <v>34</v>
      </c>
      <c r="E36" s="89"/>
      <c r="F36" s="89"/>
      <c r="G36" s="89"/>
      <c r="H36" s="89"/>
      <c r="I36" s="89"/>
      <c r="J36" s="89"/>
      <c r="K36" s="90" t="s">
        <v>475</v>
      </c>
      <c r="L36" s="91">
        <v>185.07</v>
      </c>
      <c r="M36" s="91">
        <v>-1.27</v>
      </c>
      <c r="N36" s="90">
        <f t="shared" si="2"/>
        <v>34</v>
      </c>
    </row>
    <row r="37" spans="1:14" ht="12.75">
      <c r="A37" s="90" t="s">
        <v>66</v>
      </c>
      <c r="B37" s="91">
        <v>379.82</v>
      </c>
      <c r="C37" s="92">
        <v>-1.55</v>
      </c>
      <c r="D37" s="90">
        <f t="shared" si="0"/>
        <v>35</v>
      </c>
      <c r="E37" s="89"/>
      <c r="F37" s="89"/>
      <c r="G37" s="89"/>
      <c r="H37" s="89"/>
      <c r="I37" s="89"/>
      <c r="J37" s="89"/>
      <c r="K37" s="90" t="s">
        <v>476</v>
      </c>
      <c r="L37" s="91">
        <v>156.27</v>
      </c>
      <c r="M37" s="91">
        <v>-0.45</v>
      </c>
      <c r="N37" s="90">
        <f t="shared" si="2"/>
        <v>35</v>
      </c>
    </row>
    <row r="38" spans="1:14" ht="12.7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90" t="s">
        <v>216</v>
      </c>
      <c r="L38" s="91">
        <v>146.59</v>
      </c>
      <c r="M38" s="91">
        <v>-4.07</v>
      </c>
      <c r="N38" s="90">
        <f t="shared" si="2"/>
        <v>36</v>
      </c>
    </row>
  </sheetData>
  <sheetProtection selectLockedCells="1" selectUnlockedCells="1"/>
  <mergeCells count="4">
    <mergeCell ref="A1:D1"/>
    <mergeCell ref="F1:I1"/>
    <mergeCell ref="K1:N1"/>
    <mergeCell ref="P1:Q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4.28125" style="93" customWidth="1"/>
    <col min="2" max="2" width="26.7109375" style="93" customWidth="1"/>
    <col min="3" max="3" width="11.28125" style="93" customWidth="1"/>
    <col min="4" max="4" width="7.57421875" style="93" customWidth="1"/>
    <col min="5" max="5" width="3.7109375" style="93" customWidth="1"/>
    <col min="6" max="6" width="4.28125" style="93" customWidth="1"/>
    <col min="7" max="7" width="25.28125" style="93" customWidth="1"/>
    <col min="8" max="8" width="11.28125" style="93" customWidth="1"/>
    <col min="9" max="9" width="7.57421875" style="93" customWidth="1"/>
    <col min="10" max="10" width="3.7109375" style="93" customWidth="1"/>
    <col min="11" max="11" width="4.28125" style="93" customWidth="1"/>
    <col min="12" max="12" width="24.8515625" style="93" customWidth="1"/>
    <col min="13" max="13" width="11.28125" style="93" customWidth="1"/>
    <col min="14" max="14" width="7.57421875" style="93" customWidth="1"/>
    <col min="15" max="15" width="3.7109375" style="93" customWidth="1"/>
    <col min="16" max="16" width="4.28125" style="93" customWidth="1"/>
    <col min="17" max="17" width="29.28125" style="93" customWidth="1"/>
    <col min="18" max="16384" width="9.140625" style="93" customWidth="1"/>
  </cols>
  <sheetData>
    <row r="1" spans="1:16" ht="15.75" customHeight="1">
      <c r="A1" s="93" t="s">
        <v>638</v>
      </c>
      <c r="F1" s="93" t="s">
        <v>639</v>
      </c>
      <c r="K1" s="93" t="s">
        <v>640</v>
      </c>
      <c r="P1" s="93" t="s">
        <v>641</v>
      </c>
    </row>
    <row r="2" spans="1:17" ht="12.75">
      <c r="A2" s="94"/>
      <c r="B2" s="94" t="s">
        <v>0</v>
      </c>
      <c r="C2" s="94" t="s">
        <v>445</v>
      </c>
      <c r="D2" s="95" t="s">
        <v>635</v>
      </c>
      <c r="F2" s="94"/>
      <c r="G2" s="94" t="s">
        <v>0</v>
      </c>
      <c r="H2" s="94" t="s">
        <v>445</v>
      </c>
      <c r="I2" s="95" t="s">
        <v>635</v>
      </c>
      <c r="K2" s="94"/>
      <c r="L2" s="94" t="s">
        <v>632</v>
      </c>
      <c r="M2" s="94" t="s">
        <v>445</v>
      </c>
      <c r="N2" s="95" t="s">
        <v>635</v>
      </c>
      <c r="P2" s="94"/>
      <c r="Q2" s="94" t="s">
        <v>632</v>
      </c>
    </row>
    <row r="3" spans="1:17" ht="12.75">
      <c r="A3" s="93">
        <v>1</v>
      </c>
      <c r="B3" s="93" t="s">
        <v>86</v>
      </c>
      <c r="C3" s="96">
        <v>1010.44</v>
      </c>
      <c r="D3" s="97">
        <v>4.89</v>
      </c>
      <c r="F3" s="93">
        <v>1</v>
      </c>
      <c r="G3" s="93" t="s">
        <v>461</v>
      </c>
      <c r="H3" s="96">
        <v>299.61</v>
      </c>
      <c r="I3" s="96">
        <v>19.27</v>
      </c>
      <c r="K3" s="93">
        <v>1</v>
      </c>
      <c r="L3" s="93" t="s">
        <v>484</v>
      </c>
      <c r="M3" s="96">
        <v>268.57</v>
      </c>
      <c r="N3" s="96">
        <v>7.65</v>
      </c>
      <c r="P3" s="93">
        <v>1</v>
      </c>
      <c r="Q3" s="93" t="s">
        <v>506</v>
      </c>
    </row>
    <row r="4" spans="1:17" ht="12.75">
      <c r="A4" s="93">
        <f aca="true" t="shared" si="0" ref="A4:A38">A3+1</f>
        <v>2</v>
      </c>
      <c r="B4" s="93" t="s">
        <v>450</v>
      </c>
      <c r="C4" s="96">
        <v>1073.28</v>
      </c>
      <c r="D4" s="97">
        <v>-2.44</v>
      </c>
      <c r="F4" s="93">
        <f aca="true" t="shared" si="1" ref="F4:F32">F3+1</f>
        <v>2</v>
      </c>
      <c r="G4" s="93" t="s">
        <v>481</v>
      </c>
      <c r="H4" s="96">
        <v>400.01</v>
      </c>
      <c r="I4" s="96">
        <v>1.36</v>
      </c>
      <c r="K4" s="93">
        <f aca="true" t="shared" si="2" ref="K4:K37">K3+1</f>
        <v>2</v>
      </c>
      <c r="L4" s="93" t="s">
        <v>485</v>
      </c>
      <c r="M4" s="96">
        <v>287.43</v>
      </c>
      <c r="N4" s="96">
        <v>0.76</v>
      </c>
      <c r="P4" s="93">
        <f aca="true" t="shared" si="3" ref="P4:P49">P3+1</f>
        <v>2</v>
      </c>
      <c r="Q4" s="93" t="s">
        <v>507</v>
      </c>
    </row>
    <row r="5" spans="1:17" ht="12.75">
      <c r="A5" s="93">
        <f t="shared" si="0"/>
        <v>3</v>
      </c>
      <c r="B5" s="93" t="s">
        <v>219</v>
      </c>
      <c r="C5" s="96">
        <v>645.52</v>
      </c>
      <c r="D5" s="97">
        <v>12.17</v>
      </c>
      <c r="F5" s="93">
        <f t="shared" si="1"/>
        <v>3</v>
      </c>
      <c r="G5" s="93" t="s">
        <v>299</v>
      </c>
      <c r="H5" s="96">
        <v>347.09</v>
      </c>
      <c r="I5" s="96">
        <v>15.68</v>
      </c>
      <c r="K5" s="93">
        <f t="shared" si="2"/>
        <v>3</v>
      </c>
      <c r="L5" s="93" t="s">
        <v>486</v>
      </c>
      <c r="M5" s="96">
        <v>233.47</v>
      </c>
      <c r="N5" s="96">
        <v>8.95</v>
      </c>
      <c r="P5" s="93">
        <f t="shared" si="3"/>
        <v>3</v>
      </c>
      <c r="Q5" s="93" t="s">
        <v>114</v>
      </c>
    </row>
    <row r="6" spans="1:17" ht="12.75">
      <c r="A6" s="98">
        <f t="shared" si="0"/>
        <v>4</v>
      </c>
      <c r="B6" s="98" t="s">
        <v>6</v>
      </c>
      <c r="C6" s="99">
        <v>644.58</v>
      </c>
      <c r="D6" s="100">
        <v>6.77</v>
      </c>
      <c r="F6" s="98">
        <f t="shared" si="1"/>
        <v>4</v>
      </c>
      <c r="G6" s="98" t="s">
        <v>295</v>
      </c>
      <c r="H6" s="98">
        <v>346.06</v>
      </c>
      <c r="I6" s="98">
        <v>8.55</v>
      </c>
      <c r="K6" s="98">
        <f t="shared" si="2"/>
        <v>4</v>
      </c>
      <c r="L6" s="98" t="s">
        <v>315</v>
      </c>
      <c r="M6" s="98">
        <v>256.68</v>
      </c>
      <c r="N6" s="98">
        <v>0.56</v>
      </c>
      <c r="P6" s="98">
        <f t="shared" si="3"/>
        <v>4</v>
      </c>
      <c r="Q6" s="98" t="s">
        <v>509</v>
      </c>
    </row>
    <row r="7" spans="1:17" ht="12.75">
      <c r="A7" s="98">
        <f t="shared" si="0"/>
        <v>5</v>
      </c>
      <c r="B7" s="98" t="s">
        <v>311</v>
      </c>
      <c r="C7" s="98">
        <v>649.24</v>
      </c>
      <c r="D7" s="98">
        <v>6.49</v>
      </c>
      <c r="F7" s="98">
        <f t="shared" si="1"/>
        <v>5</v>
      </c>
      <c r="G7" s="98" t="s">
        <v>247</v>
      </c>
      <c r="H7" s="98">
        <v>335.53</v>
      </c>
      <c r="I7" s="98">
        <v>6.37</v>
      </c>
      <c r="K7" s="98">
        <f t="shared" si="2"/>
        <v>5</v>
      </c>
      <c r="L7" s="98" t="s">
        <v>38</v>
      </c>
      <c r="M7" s="98">
        <v>294.02</v>
      </c>
      <c r="N7" s="98">
        <v>0.74</v>
      </c>
      <c r="P7" s="98">
        <f t="shared" si="3"/>
        <v>5</v>
      </c>
      <c r="Q7" s="98" t="s">
        <v>69</v>
      </c>
    </row>
    <row r="8" spans="1:17" ht="12.75">
      <c r="A8" s="98">
        <f t="shared" si="0"/>
        <v>6</v>
      </c>
      <c r="B8" s="98" t="s">
        <v>50</v>
      </c>
      <c r="C8" s="98">
        <v>658.89</v>
      </c>
      <c r="D8" s="98">
        <v>0.03</v>
      </c>
      <c r="F8" s="98">
        <f t="shared" si="1"/>
        <v>6</v>
      </c>
      <c r="G8" s="98" t="s">
        <v>304</v>
      </c>
      <c r="H8" s="98">
        <v>386.45</v>
      </c>
      <c r="I8" s="98">
        <v>1.7</v>
      </c>
      <c r="K8" s="98">
        <f t="shared" si="2"/>
        <v>6</v>
      </c>
      <c r="L8" s="98" t="s">
        <v>32</v>
      </c>
      <c r="M8" s="98">
        <v>282.36</v>
      </c>
      <c r="N8" s="98">
        <v>-1.5</v>
      </c>
      <c r="P8" s="98">
        <f t="shared" si="3"/>
        <v>6</v>
      </c>
      <c r="Q8" s="98" t="s">
        <v>270</v>
      </c>
    </row>
    <row r="9" spans="1:17" ht="12.75">
      <c r="A9" s="98">
        <f t="shared" si="0"/>
        <v>7</v>
      </c>
      <c r="B9" s="98" t="s">
        <v>190</v>
      </c>
      <c r="C9" s="98">
        <v>686.63</v>
      </c>
      <c r="D9" s="98">
        <v>-1.59</v>
      </c>
      <c r="F9" s="98">
        <f t="shared" si="1"/>
        <v>7</v>
      </c>
      <c r="G9" s="98" t="s">
        <v>459</v>
      </c>
      <c r="H9" s="98">
        <v>448.69</v>
      </c>
      <c r="I9" s="98">
        <v>-2.99</v>
      </c>
      <c r="K9" s="98">
        <f t="shared" si="2"/>
        <v>7</v>
      </c>
      <c r="L9" s="98" t="s">
        <v>309</v>
      </c>
      <c r="M9" s="98">
        <v>200.79</v>
      </c>
      <c r="N9" s="98">
        <v>7.13</v>
      </c>
      <c r="P9" s="98">
        <f t="shared" si="3"/>
        <v>7</v>
      </c>
      <c r="Q9" s="98" t="s">
        <v>23</v>
      </c>
    </row>
    <row r="10" spans="1:17" ht="12.75">
      <c r="A10" s="98">
        <f t="shared" si="0"/>
        <v>8</v>
      </c>
      <c r="B10" s="98" t="s">
        <v>146</v>
      </c>
      <c r="C10" s="98">
        <v>671.24</v>
      </c>
      <c r="D10" s="98">
        <v>-4.5</v>
      </c>
      <c r="F10" s="98">
        <f t="shared" si="1"/>
        <v>8</v>
      </c>
      <c r="G10" s="98" t="s">
        <v>306</v>
      </c>
      <c r="H10" s="98">
        <v>303.35</v>
      </c>
      <c r="I10" s="98">
        <v>13.67</v>
      </c>
      <c r="K10" s="98">
        <f t="shared" si="2"/>
        <v>8</v>
      </c>
      <c r="L10" s="98" t="s">
        <v>82</v>
      </c>
      <c r="M10" s="98">
        <v>177.11</v>
      </c>
      <c r="N10" s="98">
        <v>8.01</v>
      </c>
      <c r="P10" s="98">
        <f t="shared" si="3"/>
        <v>8</v>
      </c>
      <c r="Q10" s="98" t="s">
        <v>35</v>
      </c>
    </row>
    <row r="11" spans="1:17" ht="12.75">
      <c r="A11" s="98">
        <f t="shared" si="0"/>
        <v>9</v>
      </c>
      <c r="B11" s="98" t="s">
        <v>181</v>
      </c>
      <c r="C11" s="98">
        <v>560.04</v>
      </c>
      <c r="D11" s="98">
        <v>9.5</v>
      </c>
      <c r="F11" s="98">
        <f t="shared" si="1"/>
        <v>9</v>
      </c>
      <c r="G11" s="98" t="s">
        <v>178</v>
      </c>
      <c r="H11" s="98">
        <v>397.41</v>
      </c>
      <c r="I11" s="98">
        <v>2.73</v>
      </c>
      <c r="K11" s="98">
        <f t="shared" si="2"/>
        <v>9</v>
      </c>
      <c r="L11" s="98" t="s">
        <v>465</v>
      </c>
      <c r="M11" s="98">
        <v>230.48</v>
      </c>
      <c r="N11" s="98">
        <v>7.14</v>
      </c>
      <c r="P11" s="98">
        <f t="shared" si="3"/>
        <v>9</v>
      </c>
      <c r="Q11" s="98" t="s">
        <v>316</v>
      </c>
    </row>
    <row r="12" spans="1:17" ht="12.75">
      <c r="A12" s="98">
        <f t="shared" si="0"/>
        <v>10</v>
      </c>
      <c r="B12" s="98" t="s">
        <v>273</v>
      </c>
      <c r="C12" s="98">
        <v>583.01</v>
      </c>
      <c r="D12" s="98">
        <v>0.36</v>
      </c>
      <c r="F12" s="98">
        <f t="shared" si="1"/>
        <v>10</v>
      </c>
      <c r="G12" s="98" t="s">
        <v>502</v>
      </c>
      <c r="H12" s="98">
        <v>459.52</v>
      </c>
      <c r="I12" s="98">
        <v>-5.59</v>
      </c>
      <c r="K12" s="98">
        <f t="shared" si="2"/>
        <v>10</v>
      </c>
      <c r="L12" s="98" t="s">
        <v>466</v>
      </c>
      <c r="M12" s="98">
        <v>260.68</v>
      </c>
      <c r="N12" s="98">
        <v>-0.01</v>
      </c>
      <c r="P12" s="98">
        <f t="shared" si="3"/>
        <v>10</v>
      </c>
      <c r="Q12" s="98" t="s">
        <v>510</v>
      </c>
    </row>
    <row r="13" spans="1:17" ht="12.75">
      <c r="A13" s="98">
        <f t="shared" si="0"/>
        <v>11</v>
      </c>
      <c r="B13" s="98" t="s">
        <v>234</v>
      </c>
      <c r="C13" s="98">
        <v>588.39</v>
      </c>
      <c r="D13" s="98">
        <v>0</v>
      </c>
      <c r="F13" s="98">
        <f t="shared" si="1"/>
        <v>11</v>
      </c>
      <c r="G13" s="98" t="s">
        <v>127</v>
      </c>
      <c r="H13" s="98">
        <v>422.14</v>
      </c>
      <c r="I13" s="98">
        <v>-1.91</v>
      </c>
      <c r="K13" s="98">
        <f t="shared" si="2"/>
        <v>11</v>
      </c>
      <c r="L13" s="98" t="s">
        <v>204</v>
      </c>
      <c r="M13" s="98">
        <v>235.25</v>
      </c>
      <c r="N13" s="98">
        <v>2.57</v>
      </c>
      <c r="P13" s="98">
        <f t="shared" si="3"/>
        <v>11</v>
      </c>
      <c r="Q13" s="98" t="s">
        <v>117</v>
      </c>
    </row>
    <row r="14" spans="1:17" ht="12.75">
      <c r="A14" s="98">
        <f t="shared" si="0"/>
        <v>12</v>
      </c>
      <c r="B14" s="98" t="s">
        <v>302</v>
      </c>
      <c r="C14" s="98">
        <v>524.5</v>
      </c>
      <c r="D14" s="98">
        <v>8.88</v>
      </c>
      <c r="F14" s="98">
        <f t="shared" si="1"/>
        <v>12</v>
      </c>
      <c r="G14" s="98" t="s">
        <v>60</v>
      </c>
      <c r="H14" s="98">
        <v>375.48</v>
      </c>
      <c r="I14" s="98">
        <v>0.55</v>
      </c>
      <c r="K14" s="98">
        <f t="shared" si="2"/>
        <v>12</v>
      </c>
      <c r="L14" s="98" t="s">
        <v>176</v>
      </c>
      <c r="M14" s="98">
        <v>215.97</v>
      </c>
      <c r="N14" s="98">
        <v>3.13</v>
      </c>
      <c r="P14" s="98">
        <f t="shared" si="3"/>
        <v>12</v>
      </c>
      <c r="Q14" s="98" t="s">
        <v>175</v>
      </c>
    </row>
    <row r="15" spans="1:17" ht="12.75">
      <c r="A15" s="98">
        <f t="shared" si="0"/>
        <v>13</v>
      </c>
      <c r="B15" s="98" t="s">
        <v>171</v>
      </c>
      <c r="C15" s="98">
        <v>531.94</v>
      </c>
      <c r="D15" s="98">
        <v>10.82</v>
      </c>
      <c r="F15" s="98">
        <f t="shared" si="1"/>
        <v>13</v>
      </c>
      <c r="G15" s="98" t="s">
        <v>123</v>
      </c>
      <c r="H15" s="98">
        <v>391.02</v>
      </c>
      <c r="I15" s="98">
        <v>0.07</v>
      </c>
      <c r="K15" s="98">
        <f t="shared" si="2"/>
        <v>13</v>
      </c>
      <c r="L15" s="98" t="s">
        <v>467</v>
      </c>
      <c r="M15" s="98">
        <v>257.74</v>
      </c>
      <c r="N15" s="98">
        <v>0.41</v>
      </c>
      <c r="P15" s="98">
        <f t="shared" si="3"/>
        <v>13</v>
      </c>
      <c r="Q15" s="98" t="s">
        <v>147</v>
      </c>
    </row>
    <row r="16" spans="1:17" ht="12.75">
      <c r="A16" s="98">
        <f t="shared" si="0"/>
        <v>14</v>
      </c>
      <c r="B16" s="98" t="s">
        <v>281</v>
      </c>
      <c r="C16" s="98">
        <v>493.1</v>
      </c>
      <c r="D16" s="98">
        <v>10.56</v>
      </c>
      <c r="F16" s="98">
        <f t="shared" si="1"/>
        <v>14</v>
      </c>
      <c r="G16" s="98" t="s">
        <v>360</v>
      </c>
      <c r="H16" s="98">
        <v>249.52</v>
      </c>
      <c r="I16" s="98">
        <v>12.49</v>
      </c>
      <c r="K16" s="98">
        <f t="shared" si="2"/>
        <v>14</v>
      </c>
      <c r="L16" s="98" t="s">
        <v>241</v>
      </c>
      <c r="M16" s="98">
        <v>215.69</v>
      </c>
      <c r="N16" s="98">
        <v>0.98</v>
      </c>
      <c r="P16" s="98">
        <f t="shared" si="3"/>
        <v>14</v>
      </c>
      <c r="Q16" s="98" t="s">
        <v>122</v>
      </c>
    </row>
    <row r="17" spans="1:17" ht="12.75">
      <c r="A17" s="98">
        <f t="shared" si="0"/>
        <v>15</v>
      </c>
      <c r="B17" s="98" t="s">
        <v>126</v>
      </c>
      <c r="C17" s="98">
        <v>539.36</v>
      </c>
      <c r="D17" s="98">
        <v>1.8</v>
      </c>
      <c r="F17" s="98">
        <f t="shared" si="1"/>
        <v>15</v>
      </c>
      <c r="G17" s="98" t="s">
        <v>252</v>
      </c>
      <c r="H17" s="98">
        <v>314.49</v>
      </c>
      <c r="I17" s="98">
        <v>0.16</v>
      </c>
      <c r="K17" s="98">
        <f t="shared" si="2"/>
        <v>15</v>
      </c>
      <c r="L17" s="98" t="s">
        <v>153</v>
      </c>
      <c r="M17" s="98">
        <v>225.57</v>
      </c>
      <c r="N17" s="98">
        <v>1.63</v>
      </c>
      <c r="P17" s="98">
        <f t="shared" si="3"/>
        <v>15</v>
      </c>
      <c r="Q17" s="98" t="s">
        <v>79</v>
      </c>
    </row>
    <row r="18" spans="1:17" ht="12.75">
      <c r="A18" s="98">
        <f t="shared" si="0"/>
        <v>16</v>
      </c>
      <c r="B18" s="98" t="s">
        <v>205</v>
      </c>
      <c r="C18" s="98">
        <v>564.58</v>
      </c>
      <c r="D18" s="98">
        <v>-5.27</v>
      </c>
      <c r="F18" s="98">
        <f t="shared" si="1"/>
        <v>16</v>
      </c>
      <c r="G18" s="98" t="s">
        <v>185</v>
      </c>
      <c r="H18" s="98">
        <v>306.06</v>
      </c>
      <c r="I18" s="98">
        <v>4.3</v>
      </c>
      <c r="K18" s="98">
        <f t="shared" si="2"/>
        <v>16</v>
      </c>
      <c r="L18" s="98" t="s">
        <v>130</v>
      </c>
      <c r="M18" s="98">
        <v>208.5</v>
      </c>
      <c r="N18" s="98">
        <v>-0.37</v>
      </c>
      <c r="P18" s="98">
        <f t="shared" si="3"/>
        <v>16</v>
      </c>
      <c r="Q18" s="98" t="s">
        <v>91</v>
      </c>
    </row>
    <row r="19" spans="1:17" ht="12.75">
      <c r="A19" s="98">
        <f t="shared" si="0"/>
        <v>17</v>
      </c>
      <c r="B19" s="98" t="s">
        <v>222</v>
      </c>
      <c r="C19" s="98">
        <v>515.8</v>
      </c>
      <c r="D19" s="98">
        <v>5.47</v>
      </c>
      <c r="F19" s="98">
        <f t="shared" si="1"/>
        <v>17</v>
      </c>
      <c r="G19" s="98" t="s">
        <v>149</v>
      </c>
      <c r="H19" s="98">
        <v>378.3</v>
      </c>
      <c r="I19" s="98">
        <v>3.1</v>
      </c>
      <c r="K19" s="98">
        <f t="shared" si="2"/>
        <v>17</v>
      </c>
      <c r="L19" s="98" t="s">
        <v>223</v>
      </c>
      <c r="M19" s="98">
        <v>205.47</v>
      </c>
      <c r="N19" s="98">
        <v>6.07</v>
      </c>
      <c r="P19" s="98">
        <f t="shared" si="3"/>
        <v>17</v>
      </c>
      <c r="Q19" s="98" t="s">
        <v>264</v>
      </c>
    </row>
    <row r="20" spans="1:17" ht="12.75">
      <c r="A20" s="98">
        <f t="shared" si="0"/>
        <v>18</v>
      </c>
      <c r="B20" s="98" t="s">
        <v>303</v>
      </c>
      <c r="C20" s="98">
        <v>526.43</v>
      </c>
      <c r="D20" s="98">
        <v>1.43</v>
      </c>
      <c r="F20" s="98">
        <f t="shared" si="1"/>
        <v>18</v>
      </c>
      <c r="G20" s="98" t="s">
        <v>128</v>
      </c>
      <c r="H20" s="98">
        <v>375.99</v>
      </c>
      <c r="I20" s="98">
        <v>-2.9</v>
      </c>
      <c r="K20" s="98">
        <f t="shared" si="2"/>
        <v>18</v>
      </c>
      <c r="L20" s="98" t="s">
        <v>472</v>
      </c>
      <c r="M20" s="98">
        <v>195.88</v>
      </c>
      <c r="N20" s="98">
        <v>4.81</v>
      </c>
      <c r="P20" s="98">
        <f t="shared" si="3"/>
        <v>18</v>
      </c>
      <c r="Q20" s="98" t="s">
        <v>220</v>
      </c>
    </row>
    <row r="21" spans="1:17" ht="12.75">
      <c r="A21" s="98">
        <f t="shared" si="0"/>
        <v>19</v>
      </c>
      <c r="B21" s="98" t="s">
        <v>301</v>
      </c>
      <c r="C21" s="98">
        <v>362.58</v>
      </c>
      <c r="D21" s="98">
        <v>27.24</v>
      </c>
      <c r="F21" s="98">
        <f t="shared" si="1"/>
        <v>19</v>
      </c>
      <c r="G21" s="98" t="s">
        <v>33</v>
      </c>
      <c r="H21" s="98">
        <v>351.17</v>
      </c>
      <c r="I21" s="98">
        <v>2.83</v>
      </c>
      <c r="K21" s="98">
        <f t="shared" si="2"/>
        <v>19</v>
      </c>
      <c r="L21" s="98" t="s">
        <v>469</v>
      </c>
      <c r="M21" s="98">
        <v>179.4</v>
      </c>
      <c r="N21" s="98">
        <v>7.63</v>
      </c>
      <c r="P21" s="98">
        <f t="shared" si="3"/>
        <v>19</v>
      </c>
      <c r="Q21" s="98" t="s">
        <v>626</v>
      </c>
    </row>
    <row r="22" spans="1:17" ht="12.75">
      <c r="A22" s="98">
        <f t="shared" si="0"/>
        <v>20</v>
      </c>
      <c r="B22" s="98" t="s">
        <v>259</v>
      </c>
      <c r="C22" s="98">
        <v>499.66</v>
      </c>
      <c r="D22" s="98">
        <v>1.63</v>
      </c>
      <c r="F22" s="98">
        <f t="shared" si="1"/>
        <v>20</v>
      </c>
      <c r="G22" s="98" t="s">
        <v>96</v>
      </c>
      <c r="H22" s="98">
        <v>386.6</v>
      </c>
      <c r="I22" s="98">
        <v>-1.31</v>
      </c>
      <c r="K22" s="98">
        <f t="shared" si="2"/>
        <v>20</v>
      </c>
      <c r="L22" s="98" t="s">
        <v>124</v>
      </c>
      <c r="M22" s="98">
        <v>209.39</v>
      </c>
      <c r="N22" s="98">
        <v>0.32</v>
      </c>
      <c r="P22" s="98">
        <f t="shared" si="3"/>
        <v>20</v>
      </c>
      <c r="Q22" s="98" t="s">
        <v>228</v>
      </c>
    </row>
    <row r="23" spans="1:17" ht="12.75">
      <c r="A23" s="98">
        <f t="shared" si="0"/>
        <v>21</v>
      </c>
      <c r="B23" s="98" t="s">
        <v>265</v>
      </c>
      <c r="C23" s="98">
        <v>485.3</v>
      </c>
      <c r="D23" s="98">
        <v>10.49</v>
      </c>
      <c r="F23" s="98">
        <f t="shared" si="1"/>
        <v>21</v>
      </c>
      <c r="G23" s="98" t="s">
        <v>191</v>
      </c>
      <c r="H23" s="98">
        <v>339.56</v>
      </c>
      <c r="I23" s="98">
        <v>0.89</v>
      </c>
      <c r="K23" s="98">
        <f t="shared" si="2"/>
        <v>21</v>
      </c>
      <c r="L23" s="98" t="s">
        <v>214</v>
      </c>
      <c r="M23" s="98">
        <v>210.3</v>
      </c>
      <c r="N23" s="98">
        <v>6.29</v>
      </c>
      <c r="P23" s="98">
        <f t="shared" si="3"/>
        <v>21</v>
      </c>
      <c r="Q23" s="98" t="s">
        <v>515</v>
      </c>
    </row>
    <row r="24" spans="1:17" ht="12.75">
      <c r="A24" s="98">
        <f t="shared" si="0"/>
        <v>22</v>
      </c>
      <c r="B24" s="98" t="s">
        <v>165</v>
      </c>
      <c r="C24" s="98">
        <v>483.62</v>
      </c>
      <c r="D24" s="98">
        <v>3.53</v>
      </c>
      <c r="F24" s="98">
        <f t="shared" si="1"/>
        <v>22</v>
      </c>
      <c r="G24" s="98" t="s">
        <v>186</v>
      </c>
      <c r="H24" s="98">
        <v>200.98</v>
      </c>
      <c r="I24" s="98">
        <v>12.32</v>
      </c>
      <c r="K24" s="98">
        <f t="shared" si="2"/>
        <v>22</v>
      </c>
      <c r="L24" s="98" t="s">
        <v>189</v>
      </c>
      <c r="M24" s="98">
        <v>230.97</v>
      </c>
      <c r="N24" s="98">
        <v>-1.07</v>
      </c>
      <c r="P24" s="98">
        <f t="shared" si="3"/>
        <v>22</v>
      </c>
      <c r="Q24" s="98" t="s">
        <v>516</v>
      </c>
    </row>
    <row r="25" spans="1:17" ht="12.75">
      <c r="A25" s="98">
        <f t="shared" si="0"/>
        <v>23</v>
      </c>
      <c r="B25" s="98" t="s">
        <v>207</v>
      </c>
      <c r="C25" s="98">
        <v>474.54</v>
      </c>
      <c r="D25" s="98">
        <v>3.57</v>
      </c>
      <c r="F25" s="98">
        <f t="shared" si="1"/>
        <v>23</v>
      </c>
      <c r="G25" s="98" t="s">
        <v>463</v>
      </c>
      <c r="H25" s="98">
        <v>395.81</v>
      </c>
      <c r="I25" s="98">
        <v>-7.4</v>
      </c>
      <c r="K25" s="98">
        <f t="shared" si="2"/>
        <v>23</v>
      </c>
      <c r="L25" s="98" t="s">
        <v>112</v>
      </c>
      <c r="M25" s="98">
        <v>209.84</v>
      </c>
      <c r="N25" s="98">
        <v>-0.02</v>
      </c>
      <c r="P25" s="98">
        <f t="shared" si="3"/>
        <v>23</v>
      </c>
      <c r="Q25" s="98" t="s">
        <v>227</v>
      </c>
    </row>
    <row r="26" spans="1:17" ht="12.75">
      <c r="A26" s="98">
        <f t="shared" si="0"/>
        <v>24</v>
      </c>
      <c r="B26" s="98" t="s">
        <v>45</v>
      </c>
      <c r="C26" s="98">
        <v>570.94</v>
      </c>
      <c r="D26" s="98">
        <v>-9.67</v>
      </c>
      <c r="F26" s="98">
        <f t="shared" si="1"/>
        <v>24</v>
      </c>
      <c r="G26" s="98" t="s">
        <v>18</v>
      </c>
      <c r="H26" s="98">
        <v>400.92</v>
      </c>
      <c r="I26" s="98">
        <v>-4.88</v>
      </c>
      <c r="K26" s="98">
        <f t="shared" si="2"/>
        <v>24</v>
      </c>
      <c r="L26" s="98" t="s">
        <v>268</v>
      </c>
      <c r="M26" s="98">
        <v>230.17</v>
      </c>
      <c r="N26" s="98">
        <v>-4.65</v>
      </c>
      <c r="P26" s="98">
        <f t="shared" si="3"/>
        <v>24</v>
      </c>
      <c r="Q26" s="98" t="s">
        <v>98</v>
      </c>
    </row>
    <row r="27" spans="1:17" ht="12.75">
      <c r="A27" s="98">
        <f t="shared" si="0"/>
        <v>25</v>
      </c>
      <c r="B27" s="98" t="s">
        <v>457</v>
      </c>
      <c r="C27" s="98">
        <v>434.31</v>
      </c>
      <c r="D27" s="98">
        <v>11.86</v>
      </c>
      <c r="F27" s="98">
        <f t="shared" si="1"/>
        <v>25</v>
      </c>
      <c r="G27" s="98" t="s">
        <v>483</v>
      </c>
      <c r="H27" s="98">
        <v>354.14</v>
      </c>
      <c r="I27" s="98">
        <v>1.11</v>
      </c>
      <c r="K27" s="98">
        <f t="shared" si="2"/>
        <v>25</v>
      </c>
      <c r="L27" s="98" t="s">
        <v>43</v>
      </c>
      <c r="M27" s="98">
        <v>297.01</v>
      </c>
      <c r="N27" s="98">
        <v>-4.07</v>
      </c>
      <c r="P27" s="98">
        <f t="shared" si="3"/>
        <v>25</v>
      </c>
      <c r="Q27" s="98" t="s">
        <v>627</v>
      </c>
    </row>
    <row r="28" spans="1:17" ht="12.75">
      <c r="A28" s="98">
        <f t="shared" si="0"/>
        <v>26</v>
      </c>
      <c r="B28" s="98" t="s">
        <v>194</v>
      </c>
      <c r="C28" s="98">
        <v>420.73</v>
      </c>
      <c r="D28" s="98">
        <v>11.16</v>
      </c>
      <c r="F28" s="98">
        <f t="shared" si="1"/>
        <v>26</v>
      </c>
      <c r="G28" s="98" t="s">
        <v>129</v>
      </c>
      <c r="H28" s="98">
        <v>257.42</v>
      </c>
      <c r="I28" s="98">
        <v>1.33</v>
      </c>
      <c r="K28" s="98">
        <f t="shared" si="2"/>
        <v>26</v>
      </c>
      <c r="L28" s="98" t="s">
        <v>468</v>
      </c>
      <c r="M28" s="98">
        <v>185.3</v>
      </c>
      <c r="N28" s="98">
        <v>3.1</v>
      </c>
      <c r="P28" s="98">
        <f t="shared" si="3"/>
        <v>26</v>
      </c>
      <c r="Q28" s="98" t="s">
        <v>518</v>
      </c>
    </row>
    <row r="29" spans="1:17" ht="12.75">
      <c r="A29" s="98">
        <f t="shared" si="0"/>
        <v>27</v>
      </c>
      <c r="B29" s="98" t="s">
        <v>454</v>
      </c>
      <c r="C29" s="98">
        <v>489.3</v>
      </c>
      <c r="D29" s="98">
        <v>2.66</v>
      </c>
      <c r="F29" s="98">
        <f t="shared" si="1"/>
        <v>27</v>
      </c>
      <c r="G29" s="98" t="s">
        <v>464</v>
      </c>
      <c r="H29" s="98">
        <v>225.36</v>
      </c>
      <c r="I29" s="98">
        <v>6.29</v>
      </c>
      <c r="K29" s="98">
        <f t="shared" si="2"/>
        <v>27</v>
      </c>
      <c r="L29" s="98" t="s">
        <v>231</v>
      </c>
      <c r="M29" s="98">
        <v>141.13</v>
      </c>
      <c r="N29" s="98">
        <v>8.04</v>
      </c>
      <c r="P29" s="98">
        <f t="shared" si="3"/>
        <v>27</v>
      </c>
      <c r="Q29" s="98" t="s">
        <v>209</v>
      </c>
    </row>
    <row r="30" spans="1:17" ht="12.75">
      <c r="A30" s="98">
        <f t="shared" si="0"/>
        <v>28</v>
      </c>
      <c r="B30" s="98" t="s">
        <v>480</v>
      </c>
      <c r="C30" s="98">
        <v>467.11</v>
      </c>
      <c r="D30" s="98">
        <v>-0.61</v>
      </c>
      <c r="F30" s="101">
        <f t="shared" si="1"/>
        <v>28</v>
      </c>
      <c r="G30" s="101" t="s">
        <v>66</v>
      </c>
      <c r="H30" s="102">
        <v>381.58</v>
      </c>
      <c r="I30" s="102">
        <v>-7.98</v>
      </c>
      <c r="K30" s="98">
        <f t="shared" si="2"/>
        <v>28</v>
      </c>
      <c r="L30" s="98" t="s">
        <v>193</v>
      </c>
      <c r="M30" s="98">
        <v>194.08</v>
      </c>
      <c r="N30" s="98">
        <v>-3.92</v>
      </c>
      <c r="P30" s="98">
        <f t="shared" si="3"/>
        <v>28</v>
      </c>
      <c r="Q30" s="98" t="s">
        <v>271</v>
      </c>
    </row>
    <row r="31" spans="1:17" ht="12.75">
      <c r="A31" s="98">
        <f t="shared" si="0"/>
        <v>29</v>
      </c>
      <c r="B31" s="98" t="s">
        <v>243</v>
      </c>
      <c r="C31" s="98">
        <v>544.09</v>
      </c>
      <c r="D31" s="98">
        <v>-7.01</v>
      </c>
      <c r="F31" s="101">
        <f t="shared" si="1"/>
        <v>29</v>
      </c>
      <c r="G31" s="101" t="s">
        <v>87</v>
      </c>
      <c r="H31" s="102">
        <v>240.01</v>
      </c>
      <c r="I31" s="102">
        <v>0</v>
      </c>
      <c r="K31" s="98">
        <f t="shared" si="2"/>
        <v>29</v>
      </c>
      <c r="L31" s="98" t="s">
        <v>70</v>
      </c>
      <c r="M31" s="98">
        <v>191.23</v>
      </c>
      <c r="N31" s="98">
        <v>1.23</v>
      </c>
      <c r="P31" s="98">
        <f t="shared" si="3"/>
        <v>29</v>
      </c>
      <c r="Q31" s="98" t="s">
        <v>519</v>
      </c>
    </row>
    <row r="32" spans="1:17" ht="12.75">
      <c r="A32" s="98">
        <f t="shared" si="0"/>
        <v>30</v>
      </c>
      <c r="B32" s="98" t="s">
        <v>456</v>
      </c>
      <c r="C32" s="98">
        <v>265.49</v>
      </c>
      <c r="D32" s="98">
        <v>17.08</v>
      </c>
      <c r="F32" s="101">
        <f t="shared" si="1"/>
        <v>30</v>
      </c>
      <c r="G32" s="101" t="s">
        <v>226</v>
      </c>
      <c r="H32" s="102">
        <v>217.83</v>
      </c>
      <c r="I32" s="102">
        <v>-0.96</v>
      </c>
      <c r="K32" s="98">
        <f t="shared" si="2"/>
        <v>30</v>
      </c>
      <c r="L32" s="98" t="s">
        <v>255</v>
      </c>
      <c r="M32" s="98">
        <v>157.5</v>
      </c>
      <c r="N32" s="98">
        <v>-0.63</v>
      </c>
      <c r="P32" s="98">
        <f t="shared" si="3"/>
        <v>30</v>
      </c>
      <c r="Q32" s="98" t="s">
        <v>313</v>
      </c>
    </row>
    <row r="33" spans="1:17" ht="12.75">
      <c r="A33" s="98">
        <f t="shared" si="0"/>
        <v>31</v>
      </c>
      <c r="B33" s="98" t="s">
        <v>46</v>
      </c>
      <c r="C33" s="98">
        <v>440.04</v>
      </c>
      <c r="D33" s="98">
        <v>1.47</v>
      </c>
      <c r="K33" s="98">
        <f t="shared" si="2"/>
        <v>31</v>
      </c>
      <c r="L33" s="98" t="s">
        <v>473</v>
      </c>
      <c r="M33" s="98">
        <v>132.02</v>
      </c>
      <c r="N33" s="98">
        <v>3.35</v>
      </c>
      <c r="P33" s="98">
        <f t="shared" si="3"/>
        <v>31</v>
      </c>
      <c r="Q33" s="98" t="s">
        <v>521</v>
      </c>
    </row>
    <row r="34" spans="1:17" ht="12.75">
      <c r="A34" s="98">
        <f t="shared" si="0"/>
        <v>32</v>
      </c>
      <c r="B34" s="98" t="s">
        <v>142</v>
      </c>
      <c r="C34" s="98">
        <v>488.28</v>
      </c>
      <c r="D34" s="98">
        <v>-6.51</v>
      </c>
      <c r="K34" s="98">
        <f t="shared" si="2"/>
        <v>32</v>
      </c>
      <c r="L34" s="98" t="s">
        <v>272</v>
      </c>
      <c r="M34" s="98">
        <v>143.18</v>
      </c>
      <c r="N34" s="98">
        <v>-0.64</v>
      </c>
      <c r="P34" s="98">
        <f t="shared" si="3"/>
        <v>32</v>
      </c>
      <c r="Q34" s="98" t="s">
        <v>522</v>
      </c>
    </row>
    <row r="35" spans="1:17" ht="12.75">
      <c r="A35" s="98">
        <f t="shared" si="0"/>
        <v>33</v>
      </c>
      <c r="B35" s="98" t="s">
        <v>287</v>
      </c>
      <c r="C35" s="98">
        <v>425.84</v>
      </c>
      <c r="D35" s="98">
        <v>4.66</v>
      </c>
      <c r="K35" s="101">
        <f t="shared" si="2"/>
        <v>33</v>
      </c>
      <c r="L35" s="101" t="s">
        <v>12</v>
      </c>
      <c r="M35" s="102">
        <v>167.56</v>
      </c>
      <c r="N35" s="102">
        <v>-0.14</v>
      </c>
      <c r="P35" s="98">
        <f t="shared" si="3"/>
        <v>33</v>
      </c>
      <c r="Q35" s="98" t="s">
        <v>278</v>
      </c>
    </row>
    <row r="36" spans="1:17" ht="12.75">
      <c r="A36" s="101">
        <f t="shared" si="0"/>
        <v>34</v>
      </c>
      <c r="B36" s="101" t="s">
        <v>85</v>
      </c>
      <c r="C36" s="102">
        <v>460.15</v>
      </c>
      <c r="D36" s="103">
        <v>-7.56</v>
      </c>
      <c r="K36" s="101">
        <f t="shared" si="2"/>
        <v>34</v>
      </c>
      <c r="L36" s="101" t="s">
        <v>240</v>
      </c>
      <c r="M36" s="102">
        <v>184.98</v>
      </c>
      <c r="N36" s="102">
        <v>0.98</v>
      </c>
      <c r="P36" s="98">
        <f t="shared" si="3"/>
        <v>34</v>
      </c>
      <c r="Q36" s="98" t="s">
        <v>260</v>
      </c>
    </row>
    <row r="37" spans="1:17" ht="12.75">
      <c r="A37" s="101">
        <f t="shared" si="0"/>
        <v>35</v>
      </c>
      <c r="B37" s="101" t="s">
        <v>52</v>
      </c>
      <c r="C37" s="102">
        <v>399.35</v>
      </c>
      <c r="D37" s="103">
        <v>-1.86</v>
      </c>
      <c r="K37" s="101">
        <f t="shared" si="2"/>
        <v>35</v>
      </c>
      <c r="L37" s="101" t="s">
        <v>487</v>
      </c>
      <c r="M37" s="102">
        <v>173.19</v>
      </c>
      <c r="N37" s="102">
        <v>-1.94</v>
      </c>
      <c r="P37" s="98">
        <f t="shared" si="3"/>
        <v>35</v>
      </c>
      <c r="Q37" s="98" t="s">
        <v>517</v>
      </c>
    </row>
    <row r="38" spans="1:17" ht="12.75">
      <c r="A38" s="101">
        <f t="shared" si="0"/>
        <v>36</v>
      </c>
      <c r="B38" s="101" t="s">
        <v>230</v>
      </c>
      <c r="C38" s="102">
        <v>487.01</v>
      </c>
      <c r="D38" s="103">
        <v>-6.22</v>
      </c>
      <c r="P38" s="98">
        <f t="shared" si="3"/>
        <v>36</v>
      </c>
      <c r="Q38" s="98" t="s">
        <v>524</v>
      </c>
    </row>
    <row r="39" spans="16:17" ht="12.75">
      <c r="P39" s="98">
        <f t="shared" si="3"/>
        <v>37</v>
      </c>
      <c r="Q39" s="98" t="s">
        <v>280</v>
      </c>
    </row>
    <row r="40" spans="16:17" ht="12.75">
      <c r="P40" s="98">
        <f t="shared" si="3"/>
        <v>38</v>
      </c>
      <c r="Q40" s="98" t="s">
        <v>167</v>
      </c>
    </row>
    <row r="41" spans="16:17" ht="12.75">
      <c r="P41" s="98">
        <f t="shared" si="3"/>
        <v>39</v>
      </c>
      <c r="Q41" s="98" t="s">
        <v>514</v>
      </c>
    </row>
    <row r="42" spans="16:17" ht="12.75">
      <c r="P42" s="98">
        <f t="shared" si="3"/>
        <v>40</v>
      </c>
      <c r="Q42" s="98" t="s">
        <v>525</v>
      </c>
    </row>
    <row r="43" spans="16:17" ht="12.75">
      <c r="P43" s="98">
        <f t="shared" si="3"/>
        <v>41</v>
      </c>
      <c r="Q43" s="98" t="s">
        <v>526</v>
      </c>
    </row>
    <row r="44" spans="16:17" ht="12.75">
      <c r="P44" s="98">
        <f t="shared" si="3"/>
        <v>42</v>
      </c>
      <c r="Q44" s="98" t="s">
        <v>257</v>
      </c>
    </row>
    <row r="45" spans="16:17" ht="12.75">
      <c r="P45" s="98">
        <f t="shared" si="3"/>
        <v>43</v>
      </c>
      <c r="Q45" s="98" t="s">
        <v>527</v>
      </c>
    </row>
    <row r="46" spans="16:17" ht="12.75">
      <c r="P46" s="98">
        <f t="shared" si="3"/>
        <v>44</v>
      </c>
      <c r="Q46" s="98" t="s">
        <v>528</v>
      </c>
    </row>
    <row r="47" spans="16:17" ht="12.75">
      <c r="P47" s="101">
        <f t="shared" si="3"/>
        <v>45</v>
      </c>
      <c r="Q47" s="101" t="s">
        <v>529</v>
      </c>
    </row>
    <row r="48" spans="16:17" ht="12.75">
      <c r="P48" s="101">
        <f t="shared" si="3"/>
        <v>46</v>
      </c>
      <c r="Q48" s="101" t="s">
        <v>305</v>
      </c>
    </row>
    <row r="49" spans="16:17" ht="12.75">
      <c r="P49" s="101">
        <f t="shared" si="3"/>
        <v>47</v>
      </c>
      <c r="Q49" s="101" t="s">
        <v>530</v>
      </c>
    </row>
  </sheetData>
  <sheetProtection selectLockedCells="1" selectUnlockedCells="1"/>
  <mergeCells count="4">
    <mergeCell ref="A1:D1"/>
    <mergeCell ref="F1:I1"/>
    <mergeCell ref="K1:N1"/>
    <mergeCell ref="P1:Q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="80" zoomScaleNormal="80" workbookViewId="0" topLeftCell="A1">
      <selection activeCell="Q25" sqref="Q25"/>
    </sheetView>
  </sheetViews>
  <sheetFormatPr defaultColWidth="9.140625" defaultRowHeight="12.75"/>
  <cols>
    <col min="1" max="1" width="4.28125" style="93" customWidth="1"/>
    <col min="2" max="2" width="26.7109375" style="93" customWidth="1"/>
    <col min="3" max="3" width="11.28125" style="93" customWidth="1"/>
    <col min="4" max="4" width="7.57421875" style="93" customWidth="1"/>
    <col min="5" max="5" width="3.7109375" style="93" customWidth="1"/>
    <col min="6" max="6" width="4.28125" style="93" customWidth="1"/>
    <col min="7" max="7" width="25.28125" style="93" customWidth="1"/>
    <col min="8" max="8" width="11.28125" style="93" customWidth="1"/>
    <col min="9" max="9" width="7.57421875" style="93" customWidth="1"/>
    <col min="10" max="10" width="3.7109375" style="93" customWidth="1"/>
    <col min="11" max="11" width="4.28125" style="93" customWidth="1"/>
    <col min="12" max="12" width="24.8515625" style="93" customWidth="1"/>
    <col min="13" max="13" width="11.28125" style="93" customWidth="1"/>
    <col min="14" max="14" width="7.57421875" style="93" customWidth="1"/>
    <col min="15" max="15" width="3.7109375" style="93" customWidth="1"/>
    <col min="16" max="16" width="4.28125" style="93" customWidth="1"/>
    <col min="17" max="17" width="29.28125" style="93" customWidth="1"/>
    <col min="18" max="16384" width="9.140625" style="93" customWidth="1"/>
  </cols>
  <sheetData>
    <row r="1" spans="1:16" ht="15.75" customHeight="1">
      <c r="A1" s="93" t="s">
        <v>638</v>
      </c>
      <c r="F1" s="93" t="s">
        <v>639</v>
      </c>
      <c r="K1" s="93" t="s">
        <v>640</v>
      </c>
      <c r="P1" s="93" t="s">
        <v>641</v>
      </c>
    </row>
    <row r="2" spans="1:17" ht="12.75">
      <c r="A2" s="94"/>
      <c r="B2" s="94" t="s">
        <v>0</v>
      </c>
      <c r="C2" s="94" t="s">
        <v>445</v>
      </c>
      <c r="D2" s="95" t="s">
        <v>635</v>
      </c>
      <c r="F2" s="94"/>
      <c r="G2" s="94" t="s">
        <v>0</v>
      </c>
      <c r="H2" s="94" t="s">
        <v>445</v>
      </c>
      <c r="I2" s="95" t="s">
        <v>635</v>
      </c>
      <c r="K2" s="94"/>
      <c r="L2" s="94" t="s">
        <v>632</v>
      </c>
      <c r="M2" s="94" t="s">
        <v>445</v>
      </c>
      <c r="N2" s="95" t="s">
        <v>635</v>
      </c>
      <c r="P2" s="94"/>
      <c r="Q2" s="94" t="s">
        <v>632</v>
      </c>
    </row>
    <row r="3" spans="1:17" ht="12.75">
      <c r="A3" s="93">
        <v>1</v>
      </c>
      <c r="B3" s="93" t="s">
        <v>86</v>
      </c>
      <c r="C3" s="96">
        <v>1021.55</v>
      </c>
      <c r="D3" s="97">
        <v>4.42</v>
      </c>
      <c r="F3" s="93">
        <v>1</v>
      </c>
      <c r="G3" s="93" t="s">
        <v>582</v>
      </c>
      <c r="H3" s="96">
        <v>363.57</v>
      </c>
      <c r="I3" s="96">
        <v>13.46</v>
      </c>
      <c r="K3" s="93">
        <v>1</v>
      </c>
      <c r="L3" s="104" t="s">
        <v>32</v>
      </c>
      <c r="M3" s="97">
        <v>285.72</v>
      </c>
      <c r="N3" s="97">
        <v>2.44</v>
      </c>
      <c r="P3" s="93">
        <v>1</v>
      </c>
      <c r="Q3" s="93" t="s">
        <v>578</v>
      </c>
    </row>
    <row r="4" spans="1:17" ht="12.75">
      <c r="A4" s="93">
        <v>2</v>
      </c>
      <c r="B4" s="93" t="s">
        <v>450</v>
      </c>
      <c r="C4" s="96">
        <v>1068.93</v>
      </c>
      <c r="D4" s="97">
        <v>-2.21</v>
      </c>
      <c r="F4" s="93">
        <f aca="true" t="shared" si="0" ref="F4:F27">F3+1</f>
        <v>2</v>
      </c>
      <c r="G4" s="93" t="s">
        <v>459</v>
      </c>
      <c r="H4" s="96">
        <v>451.94</v>
      </c>
      <c r="I4" s="96">
        <v>-0.25</v>
      </c>
      <c r="K4" s="93">
        <f aca="true" t="shared" si="1" ref="K4:K32">K3+1</f>
        <v>2</v>
      </c>
      <c r="L4" s="104" t="s">
        <v>574</v>
      </c>
      <c r="M4" s="97">
        <v>248.87</v>
      </c>
      <c r="N4" s="97">
        <v>4.52</v>
      </c>
      <c r="P4" s="93">
        <f aca="true" t="shared" si="2" ref="P4:P30">P3+1</f>
        <v>2</v>
      </c>
      <c r="Q4" s="93" t="s">
        <v>175</v>
      </c>
    </row>
    <row r="5" spans="1:17" ht="12.75">
      <c r="A5" s="93">
        <v>3</v>
      </c>
      <c r="B5" s="93" t="s">
        <v>219</v>
      </c>
      <c r="C5" s="96">
        <v>681.59</v>
      </c>
      <c r="D5" s="97">
        <v>5.99</v>
      </c>
      <c r="F5" s="93">
        <f t="shared" si="0"/>
        <v>3</v>
      </c>
      <c r="G5" s="93" t="s">
        <v>178</v>
      </c>
      <c r="H5" s="96">
        <v>400.13</v>
      </c>
      <c r="I5" s="96">
        <v>6.52</v>
      </c>
      <c r="K5" s="93">
        <f t="shared" si="1"/>
        <v>3</v>
      </c>
      <c r="L5" s="104" t="s">
        <v>580</v>
      </c>
      <c r="M5" s="97">
        <v>250</v>
      </c>
      <c r="N5" s="97">
        <v>5.06</v>
      </c>
      <c r="P5" s="93">
        <f t="shared" si="2"/>
        <v>3</v>
      </c>
      <c r="Q5" s="93" t="s">
        <v>35</v>
      </c>
    </row>
    <row r="6" spans="1:17" ht="12.75">
      <c r="A6" s="98">
        <v>4</v>
      </c>
      <c r="B6" s="98" t="s">
        <v>311</v>
      </c>
      <c r="C6" s="99">
        <v>677.66</v>
      </c>
      <c r="D6" s="100">
        <v>-1.44</v>
      </c>
      <c r="F6" s="98">
        <f t="shared" si="0"/>
        <v>4</v>
      </c>
      <c r="G6" s="98" t="s">
        <v>127</v>
      </c>
      <c r="H6" s="98">
        <v>449.35</v>
      </c>
      <c r="I6" s="98">
        <v>-1.31</v>
      </c>
      <c r="K6" s="98">
        <f t="shared" si="1"/>
        <v>4</v>
      </c>
      <c r="L6" s="105" t="s">
        <v>469</v>
      </c>
      <c r="M6" s="105">
        <v>190.35</v>
      </c>
      <c r="N6" s="105">
        <v>8.26</v>
      </c>
      <c r="P6" s="98">
        <f t="shared" si="2"/>
        <v>4</v>
      </c>
      <c r="Q6" s="98" t="s">
        <v>79</v>
      </c>
    </row>
    <row r="7" spans="1:17" ht="12.75">
      <c r="A7" s="98">
        <v>5</v>
      </c>
      <c r="B7" s="98" t="s">
        <v>190</v>
      </c>
      <c r="C7" s="98">
        <v>685.04</v>
      </c>
      <c r="D7" s="98">
        <v>0.51</v>
      </c>
      <c r="F7" s="98">
        <f t="shared" si="0"/>
        <v>5</v>
      </c>
      <c r="G7" s="98" t="s">
        <v>463</v>
      </c>
      <c r="H7" s="98">
        <v>406.49</v>
      </c>
      <c r="I7" s="98">
        <v>3.46</v>
      </c>
      <c r="K7" s="98">
        <f t="shared" si="1"/>
        <v>5</v>
      </c>
      <c r="L7" s="105" t="s">
        <v>315</v>
      </c>
      <c r="M7" s="105">
        <v>257.34</v>
      </c>
      <c r="N7" s="105">
        <v>1.96</v>
      </c>
      <c r="P7" s="98">
        <f t="shared" si="2"/>
        <v>5</v>
      </c>
      <c r="Q7" s="98" t="s">
        <v>510</v>
      </c>
    </row>
    <row r="8" spans="1:17" ht="12.75">
      <c r="A8" s="98">
        <v>6</v>
      </c>
      <c r="B8" s="98" t="s">
        <v>99</v>
      </c>
      <c r="C8" s="98">
        <v>658.44</v>
      </c>
      <c r="D8" s="98">
        <v>4.83</v>
      </c>
      <c r="F8" s="98">
        <f t="shared" si="0"/>
        <v>6</v>
      </c>
      <c r="G8" s="98" t="s">
        <v>149</v>
      </c>
      <c r="H8" s="98">
        <v>394.41</v>
      </c>
      <c r="I8" s="98">
        <v>2.52</v>
      </c>
      <c r="K8" s="98">
        <f t="shared" si="1"/>
        <v>6</v>
      </c>
      <c r="L8" s="105" t="s">
        <v>176</v>
      </c>
      <c r="M8" s="105">
        <v>223.62</v>
      </c>
      <c r="N8" s="105">
        <v>2.45</v>
      </c>
      <c r="P8" s="98">
        <f t="shared" si="2"/>
        <v>6</v>
      </c>
      <c r="Q8" s="98" t="s">
        <v>262</v>
      </c>
    </row>
    <row r="9" spans="1:17" ht="12.75">
      <c r="A9" s="98">
        <v>7</v>
      </c>
      <c r="B9" s="98" t="s">
        <v>448</v>
      </c>
      <c r="C9" s="98">
        <v>653.63</v>
      </c>
      <c r="D9" s="98">
        <v>0.8</v>
      </c>
      <c r="F9" s="98">
        <f t="shared" si="0"/>
        <v>7</v>
      </c>
      <c r="G9" s="98" t="s">
        <v>583</v>
      </c>
      <c r="H9" s="98">
        <v>430.08</v>
      </c>
      <c r="I9" s="98">
        <v>-1.65</v>
      </c>
      <c r="K9" s="98">
        <f t="shared" si="1"/>
        <v>7</v>
      </c>
      <c r="L9" s="105" t="s">
        <v>506</v>
      </c>
      <c r="M9" s="105">
        <v>220</v>
      </c>
      <c r="N9" s="105">
        <v>4.92</v>
      </c>
      <c r="P9" s="98">
        <f t="shared" si="2"/>
        <v>7</v>
      </c>
      <c r="Q9" s="98" t="s">
        <v>117</v>
      </c>
    </row>
    <row r="10" spans="1:17" ht="12.75">
      <c r="A10" s="98">
        <v>8</v>
      </c>
      <c r="B10" s="98" t="s">
        <v>575</v>
      </c>
      <c r="C10" s="98">
        <v>587.75</v>
      </c>
      <c r="D10" s="98">
        <v>5.6</v>
      </c>
      <c r="F10" s="98">
        <f t="shared" si="0"/>
        <v>8</v>
      </c>
      <c r="G10" s="98" t="s">
        <v>96</v>
      </c>
      <c r="H10" s="98">
        <v>385.29</v>
      </c>
      <c r="I10" s="98">
        <v>3.82</v>
      </c>
      <c r="K10" s="98">
        <f t="shared" si="1"/>
        <v>8</v>
      </c>
      <c r="L10" s="105" t="s">
        <v>465</v>
      </c>
      <c r="M10" s="105">
        <v>237.62</v>
      </c>
      <c r="N10" s="105">
        <v>-1.59</v>
      </c>
      <c r="P10" s="98">
        <f t="shared" si="2"/>
        <v>8</v>
      </c>
      <c r="Q10" s="98" t="s">
        <v>515</v>
      </c>
    </row>
    <row r="11" spans="1:17" ht="12.75">
      <c r="A11" s="98">
        <v>9</v>
      </c>
      <c r="B11" s="98" t="s">
        <v>205</v>
      </c>
      <c r="C11" s="98">
        <v>575.16</v>
      </c>
      <c r="D11" s="98">
        <v>13.53</v>
      </c>
      <c r="F11" s="98">
        <f t="shared" si="0"/>
        <v>9</v>
      </c>
      <c r="G11" s="98" t="s">
        <v>304</v>
      </c>
      <c r="H11" s="98">
        <v>394.37</v>
      </c>
      <c r="I11" s="98">
        <v>1.18</v>
      </c>
      <c r="K11" s="98">
        <f t="shared" si="1"/>
        <v>9</v>
      </c>
      <c r="L11" s="105" t="s">
        <v>214</v>
      </c>
      <c r="M11" s="105">
        <v>216.59</v>
      </c>
      <c r="N11" s="105">
        <v>8.62</v>
      </c>
      <c r="P11" s="98">
        <f t="shared" si="2"/>
        <v>9</v>
      </c>
      <c r="Q11" s="98" t="s">
        <v>550</v>
      </c>
    </row>
    <row r="12" spans="1:17" ht="12.75">
      <c r="A12" s="98">
        <v>10</v>
      </c>
      <c r="B12" s="98" t="s">
        <v>181</v>
      </c>
      <c r="C12" s="98">
        <v>569.5</v>
      </c>
      <c r="D12" s="98">
        <v>2.78</v>
      </c>
      <c r="F12" s="98">
        <f t="shared" si="0"/>
        <v>10</v>
      </c>
      <c r="G12" s="98" t="s">
        <v>185</v>
      </c>
      <c r="H12" s="98">
        <v>312.24</v>
      </c>
      <c r="I12" s="98">
        <v>6.66</v>
      </c>
      <c r="K12" s="98">
        <f t="shared" si="1"/>
        <v>10</v>
      </c>
      <c r="L12" s="105" t="s">
        <v>189</v>
      </c>
      <c r="M12" s="105">
        <v>229.4</v>
      </c>
      <c r="N12" s="105">
        <v>0.88</v>
      </c>
      <c r="P12" s="98">
        <f t="shared" si="2"/>
        <v>10</v>
      </c>
      <c r="Q12" s="98" t="s">
        <v>278</v>
      </c>
    </row>
    <row r="13" spans="1:17" ht="12.75">
      <c r="A13" s="98">
        <v>11</v>
      </c>
      <c r="B13" s="98" t="s">
        <v>273</v>
      </c>
      <c r="C13" s="98">
        <v>580.58</v>
      </c>
      <c r="D13" s="98">
        <v>-0.03</v>
      </c>
      <c r="F13" s="98">
        <f t="shared" si="0"/>
        <v>11</v>
      </c>
      <c r="G13" s="98" t="s">
        <v>100</v>
      </c>
      <c r="H13" s="98">
        <v>305.1</v>
      </c>
      <c r="I13" s="98">
        <v>5.01</v>
      </c>
      <c r="K13" s="98">
        <f t="shared" si="1"/>
        <v>11</v>
      </c>
      <c r="L13" s="105" t="s">
        <v>472</v>
      </c>
      <c r="M13" s="105">
        <v>205.64</v>
      </c>
      <c r="N13" s="105">
        <v>6.13</v>
      </c>
      <c r="P13" s="98">
        <f t="shared" si="2"/>
        <v>11</v>
      </c>
      <c r="Q13" s="98" t="s">
        <v>595</v>
      </c>
    </row>
    <row r="14" spans="1:17" ht="12.75">
      <c r="A14" s="98">
        <v>12</v>
      </c>
      <c r="B14" s="98" t="s">
        <v>50</v>
      </c>
      <c r="C14" s="98">
        <v>660.88</v>
      </c>
      <c r="D14" s="98">
        <v>-7.11</v>
      </c>
      <c r="F14" s="98">
        <f t="shared" si="0"/>
        <v>12</v>
      </c>
      <c r="G14" s="98" t="s">
        <v>295</v>
      </c>
      <c r="H14" s="98">
        <v>343.65</v>
      </c>
      <c r="I14" s="98">
        <v>5.7</v>
      </c>
      <c r="K14" s="98">
        <f t="shared" si="1"/>
        <v>12</v>
      </c>
      <c r="L14" s="105" t="s">
        <v>43</v>
      </c>
      <c r="M14" s="105">
        <v>292.73</v>
      </c>
      <c r="N14" s="105">
        <v>-5.06</v>
      </c>
      <c r="P14" s="98">
        <f t="shared" si="2"/>
        <v>12</v>
      </c>
      <c r="Q14" s="98" t="s">
        <v>579</v>
      </c>
    </row>
    <row r="15" spans="1:17" ht="12.75">
      <c r="A15" s="98">
        <v>13</v>
      </c>
      <c r="B15" s="98" t="s">
        <v>171</v>
      </c>
      <c r="C15" s="98">
        <v>546.71</v>
      </c>
      <c r="D15" s="98">
        <v>7.35</v>
      </c>
      <c r="F15" s="98">
        <f t="shared" si="0"/>
        <v>13</v>
      </c>
      <c r="G15" s="98" t="s">
        <v>123</v>
      </c>
      <c r="H15" s="98">
        <v>392.35</v>
      </c>
      <c r="I15" s="98">
        <v>-1.16</v>
      </c>
      <c r="K15" s="98">
        <f t="shared" si="1"/>
        <v>13</v>
      </c>
      <c r="L15" s="105" t="s">
        <v>241</v>
      </c>
      <c r="M15" s="105">
        <v>216.67</v>
      </c>
      <c r="N15" s="105">
        <v>2.4</v>
      </c>
      <c r="P15" s="98">
        <f t="shared" si="2"/>
        <v>13</v>
      </c>
      <c r="Q15" s="98" t="s">
        <v>271</v>
      </c>
    </row>
    <row r="16" spans="1:17" ht="12.75">
      <c r="A16" s="98">
        <v>14</v>
      </c>
      <c r="B16" s="98" t="s">
        <v>581</v>
      </c>
      <c r="C16" s="98">
        <v>545.27</v>
      </c>
      <c r="D16" s="98">
        <v>3.71</v>
      </c>
      <c r="F16" s="98">
        <f t="shared" si="0"/>
        <v>14</v>
      </c>
      <c r="G16" s="98" t="s">
        <v>191</v>
      </c>
      <c r="H16" s="98">
        <v>340.41</v>
      </c>
      <c r="I16" s="98">
        <v>5.01</v>
      </c>
      <c r="K16" s="98">
        <f t="shared" si="1"/>
        <v>14</v>
      </c>
      <c r="L16" s="105" t="s">
        <v>112</v>
      </c>
      <c r="M16" s="105">
        <v>210.07</v>
      </c>
      <c r="N16" s="105">
        <v>1.78</v>
      </c>
      <c r="P16" s="98">
        <f t="shared" si="2"/>
        <v>14</v>
      </c>
      <c r="Q16" s="98" t="s">
        <v>616</v>
      </c>
    </row>
    <row r="17" spans="1:17" ht="12.75">
      <c r="A17" s="98">
        <v>15</v>
      </c>
      <c r="B17" s="98" t="s">
        <v>29</v>
      </c>
      <c r="C17" s="98">
        <v>524.37</v>
      </c>
      <c r="D17" s="98">
        <v>7.72</v>
      </c>
      <c r="F17" s="98">
        <f t="shared" si="0"/>
        <v>15</v>
      </c>
      <c r="G17" s="98" t="s">
        <v>18</v>
      </c>
      <c r="H17" s="98">
        <v>396.01</v>
      </c>
      <c r="I17" s="98">
        <v>-3.12</v>
      </c>
      <c r="K17" s="98">
        <f t="shared" si="1"/>
        <v>15</v>
      </c>
      <c r="L17" s="105" t="s">
        <v>204</v>
      </c>
      <c r="M17" s="105">
        <v>228.76</v>
      </c>
      <c r="N17" s="105">
        <v>-2.36</v>
      </c>
      <c r="P17" s="98">
        <f t="shared" si="2"/>
        <v>15</v>
      </c>
      <c r="Q17" s="98" t="s">
        <v>122</v>
      </c>
    </row>
    <row r="18" spans="1:17" ht="12.75">
      <c r="A18" s="98">
        <v>16</v>
      </c>
      <c r="B18" s="98" t="s">
        <v>303</v>
      </c>
      <c r="C18" s="98">
        <v>533.41</v>
      </c>
      <c r="D18" s="98">
        <v>2.7</v>
      </c>
      <c r="F18" s="98">
        <f t="shared" si="0"/>
        <v>16</v>
      </c>
      <c r="G18" s="98" t="s">
        <v>360</v>
      </c>
      <c r="H18" s="98">
        <v>262.01</v>
      </c>
      <c r="I18" s="98">
        <v>5.33</v>
      </c>
      <c r="K18" s="98">
        <f t="shared" si="1"/>
        <v>16</v>
      </c>
      <c r="L18" s="105" t="s">
        <v>160</v>
      </c>
      <c r="M18" s="105">
        <v>157.98</v>
      </c>
      <c r="N18" s="105">
        <v>2.3</v>
      </c>
      <c r="P18" s="98">
        <f t="shared" si="2"/>
        <v>16</v>
      </c>
      <c r="Q18" s="98" t="s">
        <v>313</v>
      </c>
    </row>
    <row r="19" spans="1:17" ht="12.75">
      <c r="A19" s="98">
        <v>17</v>
      </c>
      <c r="B19" s="98" t="s">
        <v>259</v>
      </c>
      <c r="C19" s="98">
        <v>488.1</v>
      </c>
      <c r="D19" s="98">
        <v>13.54</v>
      </c>
      <c r="F19" s="98">
        <f t="shared" si="0"/>
        <v>17</v>
      </c>
      <c r="G19" s="98" t="s">
        <v>306</v>
      </c>
      <c r="H19" s="98">
        <v>317.02</v>
      </c>
      <c r="I19" s="98">
        <v>6.54</v>
      </c>
      <c r="K19" s="98">
        <f t="shared" si="1"/>
        <v>17</v>
      </c>
      <c r="L19" s="105" t="s">
        <v>507</v>
      </c>
      <c r="M19" s="105">
        <v>100.21</v>
      </c>
      <c r="N19" s="105">
        <v>15.23</v>
      </c>
      <c r="P19" s="98">
        <f t="shared" si="2"/>
        <v>17</v>
      </c>
      <c r="Q19" s="98" t="s">
        <v>555</v>
      </c>
    </row>
    <row r="20" spans="1:17" ht="12.75">
      <c r="A20" s="98">
        <v>18</v>
      </c>
      <c r="B20" s="98" t="s">
        <v>126</v>
      </c>
      <c r="C20" s="98">
        <v>565.6</v>
      </c>
      <c r="D20" s="98">
        <v>-3.62</v>
      </c>
      <c r="F20" s="98">
        <f t="shared" si="0"/>
        <v>18</v>
      </c>
      <c r="G20" s="98" t="s">
        <v>336</v>
      </c>
      <c r="H20" s="98">
        <v>348.51</v>
      </c>
      <c r="I20" s="98">
        <v>1.23</v>
      </c>
      <c r="K20" s="98">
        <f t="shared" si="1"/>
        <v>18</v>
      </c>
      <c r="L20" s="105" t="s">
        <v>70</v>
      </c>
      <c r="M20" s="105">
        <v>192.46</v>
      </c>
      <c r="N20" s="105">
        <v>1.1</v>
      </c>
      <c r="P20" s="98">
        <f t="shared" si="2"/>
        <v>18</v>
      </c>
      <c r="Q20" s="98" t="s">
        <v>600</v>
      </c>
    </row>
    <row r="21" spans="1:17" ht="12.75">
      <c r="A21" s="98">
        <v>19</v>
      </c>
      <c r="B21" s="98" t="s">
        <v>302</v>
      </c>
      <c r="C21" s="98">
        <v>529.45</v>
      </c>
      <c r="D21" s="98">
        <v>1.52</v>
      </c>
      <c r="F21" s="98">
        <f t="shared" si="0"/>
        <v>19</v>
      </c>
      <c r="G21" s="98" t="s">
        <v>60</v>
      </c>
      <c r="H21" s="98">
        <v>387.81</v>
      </c>
      <c r="I21" s="98">
        <v>-1.97</v>
      </c>
      <c r="K21" s="98">
        <f t="shared" si="1"/>
        <v>19</v>
      </c>
      <c r="L21" s="105" t="s">
        <v>255</v>
      </c>
      <c r="M21" s="105">
        <v>156.86</v>
      </c>
      <c r="N21" s="105">
        <v>2.64</v>
      </c>
      <c r="P21" s="98">
        <f t="shared" si="2"/>
        <v>19</v>
      </c>
      <c r="Q21" s="98" t="s">
        <v>519</v>
      </c>
    </row>
    <row r="22" spans="1:17" ht="12.75">
      <c r="A22" s="98">
        <v>20</v>
      </c>
      <c r="B22" s="98" t="s">
        <v>480</v>
      </c>
      <c r="C22" s="98">
        <v>493.52</v>
      </c>
      <c r="D22" s="98">
        <v>5.02</v>
      </c>
      <c r="F22" s="98">
        <f t="shared" si="0"/>
        <v>20</v>
      </c>
      <c r="G22" s="98" t="s">
        <v>129</v>
      </c>
      <c r="H22" s="98">
        <v>258.74</v>
      </c>
      <c r="I22" s="98">
        <v>1.59</v>
      </c>
      <c r="K22" s="98">
        <f t="shared" si="1"/>
        <v>20</v>
      </c>
      <c r="L22" s="105" t="s">
        <v>246</v>
      </c>
      <c r="M22" s="105">
        <v>196.95</v>
      </c>
      <c r="N22" s="105">
        <v>-0.1</v>
      </c>
      <c r="P22" s="98">
        <f t="shared" si="2"/>
        <v>20</v>
      </c>
      <c r="Q22" s="98" t="s">
        <v>524</v>
      </c>
    </row>
    <row r="23" spans="1:17" ht="12.75">
      <c r="A23" s="98">
        <v>21</v>
      </c>
      <c r="B23" s="98" t="s">
        <v>452</v>
      </c>
      <c r="C23" s="98">
        <v>462.78</v>
      </c>
      <c r="D23" s="98">
        <v>6.34</v>
      </c>
      <c r="F23" s="98">
        <f t="shared" si="0"/>
        <v>21</v>
      </c>
      <c r="G23" s="98" t="s">
        <v>38</v>
      </c>
      <c r="H23" s="98">
        <v>310.31</v>
      </c>
      <c r="I23" s="98">
        <v>1.14</v>
      </c>
      <c r="K23" s="98">
        <f t="shared" si="1"/>
        <v>21</v>
      </c>
      <c r="L23" s="105" t="s">
        <v>232</v>
      </c>
      <c r="M23" s="105">
        <v>219.69</v>
      </c>
      <c r="N23" s="105">
        <v>-1.47</v>
      </c>
      <c r="P23" s="98">
        <f t="shared" si="2"/>
        <v>21</v>
      </c>
      <c r="Q23" s="98" t="s">
        <v>548</v>
      </c>
    </row>
    <row r="24" spans="1:17" ht="12.75">
      <c r="A24" s="98">
        <v>22</v>
      </c>
      <c r="B24" s="98" t="s">
        <v>269</v>
      </c>
      <c r="C24" s="98">
        <v>474.8</v>
      </c>
      <c r="D24" s="98">
        <v>5.07</v>
      </c>
      <c r="F24" s="98">
        <f t="shared" si="0"/>
        <v>22</v>
      </c>
      <c r="G24" s="98" t="s">
        <v>266</v>
      </c>
      <c r="H24" s="98">
        <v>203.52</v>
      </c>
      <c r="I24" s="98">
        <v>8.6</v>
      </c>
      <c r="K24" s="98">
        <f t="shared" si="1"/>
        <v>22</v>
      </c>
      <c r="L24" s="105" t="s">
        <v>203</v>
      </c>
      <c r="M24" s="105">
        <v>167.62</v>
      </c>
      <c r="N24" s="105">
        <v>2.97</v>
      </c>
      <c r="P24" s="98">
        <f t="shared" si="2"/>
        <v>22</v>
      </c>
      <c r="Q24" s="98" t="s">
        <v>619</v>
      </c>
    </row>
    <row r="25" spans="1:17" ht="12.75">
      <c r="A25" s="98">
        <v>23</v>
      </c>
      <c r="B25" s="98" t="s">
        <v>576</v>
      </c>
      <c r="C25" s="98">
        <v>287.11</v>
      </c>
      <c r="D25" s="98">
        <v>32.62</v>
      </c>
      <c r="F25" s="101">
        <f t="shared" si="0"/>
        <v>23</v>
      </c>
      <c r="G25" s="101" t="s">
        <v>33</v>
      </c>
      <c r="H25" s="102">
        <v>360.38</v>
      </c>
      <c r="I25" s="102">
        <v>-5.25</v>
      </c>
      <c r="K25" s="98">
        <f t="shared" si="1"/>
        <v>23</v>
      </c>
      <c r="L25" s="105" t="s">
        <v>473</v>
      </c>
      <c r="M25" s="105">
        <v>139.43</v>
      </c>
      <c r="N25" s="105">
        <v>4.04</v>
      </c>
      <c r="P25" s="98">
        <f t="shared" si="2"/>
        <v>23</v>
      </c>
      <c r="Q25" s="98" t="s">
        <v>620</v>
      </c>
    </row>
    <row r="26" spans="1:17" ht="12.75">
      <c r="A26" s="98">
        <v>24</v>
      </c>
      <c r="B26" s="98" t="s">
        <v>110</v>
      </c>
      <c r="C26" s="98">
        <v>489.97</v>
      </c>
      <c r="D26" s="98">
        <v>-4.78</v>
      </c>
      <c r="F26" s="101">
        <f t="shared" si="0"/>
        <v>24</v>
      </c>
      <c r="G26" s="101" t="s">
        <v>253</v>
      </c>
      <c r="H26" s="102">
        <v>330.01</v>
      </c>
      <c r="I26" s="102">
        <v>-4.19</v>
      </c>
      <c r="K26" s="98">
        <f t="shared" si="1"/>
        <v>24</v>
      </c>
      <c r="L26" s="105" t="s">
        <v>591</v>
      </c>
      <c r="M26" s="105">
        <v>150</v>
      </c>
      <c r="N26" s="105">
        <v>-2.78</v>
      </c>
      <c r="P26" s="98">
        <f t="shared" si="2"/>
        <v>24</v>
      </c>
      <c r="Q26" s="98" t="s">
        <v>621</v>
      </c>
    </row>
    <row r="27" spans="1:17" ht="12.75">
      <c r="A27" s="98">
        <v>25</v>
      </c>
      <c r="B27" s="98" t="s">
        <v>461</v>
      </c>
      <c r="C27" s="98">
        <v>320.78</v>
      </c>
      <c r="D27" s="98">
        <v>35.9</v>
      </c>
      <c r="F27" s="101">
        <f t="shared" si="0"/>
        <v>25</v>
      </c>
      <c r="G27" s="101" t="s">
        <v>485</v>
      </c>
      <c r="H27" s="102">
        <v>307.28</v>
      </c>
      <c r="I27" s="102">
        <v>-5.18</v>
      </c>
      <c r="K27" s="98">
        <f t="shared" si="1"/>
        <v>25</v>
      </c>
      <c r="L27" s="105" t="s">
        <v>193</v>
      </c>
      <c r="M27" s="105">
        <v>188.2</v>
      </c>
      <c r="N27" s="105">
        <v>0.95</v>
      </c>
      <c r="P27" s="98">
        <f t="shared" si="2"/>
        <v>25</v>
      </c>
      <c r="Q27" s="98" t="s">
        <v>622</v>
      </c>
    </row>
    <row r="28" spans="1:17" ht="12.75">
      <c r="A28" s="98">
        <v>26</v>
      </c>
      <c r="B28" s="98" t="s">
        <v>243</v>
      </c>
      <c r="C28" s="98">
        <v>538.15</v>
      </c>
      <c r="D28" s="98">
        <v>-6.61</v>
      </c>
      <c r="K28" s="98">
        <f t="shared" si="1"/>
        <v>26</v>
      </c>
      <c r="L28" s="105" t="s">
        <v>114</v>
      </c>
      <c r="M28" s="105">
        <v>130.2</v>
      </c>
      <c r="N28" s="105">
        <v>6.33</v>
      </c>
      <c r="P28" s="101">
        <f t="shared" si="2"/>
        <v>26</v>
      </c>
      <c r="Q28" s="101" t="s">
        <v>623</v>
      </c>
    </row>
    <row r="29" spans="1:17" ht="12.75">
      <c r="A29" s="98">
        <v>27</v>
      </c>
      <c r="B29" s="98" t="s">
        <v>457</v>
      </c>
      <c r="C29" s="98">
        <v>447.63</v>
      </c>
      <c r="D29" s="98">
        <v>11.26</v>
      </c>
      <c r="K29" s="98">
        <f t="shared" si="1"/>
        <v>27</v>
      </c>
      <c r="L29" s="105" t="s">
        <v>468</v>
      </c>
      <c r="M29" s="105">
        <v>193.57</v>
      </c>
      <c r="N29" s="105">
        <v>-0.2</v>
      </c>
      <c r="P29" s="101">
        <f t="shared" si="2"/>
        <v>27</v>
      </c>
      <c r="Q29" s="101" t="s">
        <v>527</v>
      </c>
    </row>
    <row r="30" spans="1:17" ht="12.75">
      <c r="A30" s="98">
        <v>28</v>
      </c>
      <c r="B30" s="98" t="s">
        <v>481</v>
      </c>
      <c r="C30" s="98">
        <v>458.15</v>
      </c>
      <c r="D30" s="98">
        <v>1.85</v>
      </c>
      <c r="K30" s="101">
        <f t="shared" si="1"/>
        <v>28</v>
      </c>
      <c r="L30" s="106" t="s">
        <v>268</v>
      </c>
      <c r="M30" s="103">
        <v>225.52</v>
      </c>
      <c r="N30" s="103">
        <v>-6.53</v>
      </c>
      <c r="P30" s="101">
        <f t="shared" si="2"/>
        <v>28</v>
      </c>
      <c r="Q30" s="101" t="s">
        <v>625</v>
      </c>
    </row>
    <row r="31" spans="1:14" ht="12.75">
      <c r="A31" s="98">
        <v>29</v>
      </c>
      <c r="B31" s="98" t="s">
        <v>265</v>
      </c>
      <c r="C31" s="98">
        <v>498.13</v>
      </c>
      <c r="D31" s="98">
        <v>0.44</v>
      </c>
      <c r="K31" s="101">
        <f t="shared" si="1"/>
        <v>29</v>
      </c>
      <c r="L31" s="106" t="s">
        <v>476</v>
      </c>
      <c r="M31" s="103">
        <v>191.36</v>
      </c>
      <c r="N31" s="103">
        <v>-2.85</v>
      </c>
    </row>
    <row r="32" spans="1:14" ht="12.75">
      <c r="A32" s="98">
        <v>30</v>
      </c>
      <c r="B32" s="98" t="s">
        <v>314</v>
      </c>
      <c r="C32" s="98">
        <v>504.73</v>
      </c>
      <c r="D32" s="98">
        <v>-0.94</v>
      </c>
      <c r="K32" s="101">
        <f t="shared" si="1"/>
        <v>30</v>
      </c>
      <c r="L32" s="106" t="s">
        <v>272</v>
      </c>
      <c r="M32" s="103">
        <v>142.54</v>
      </c>
      <c r="N32" s="103">
        <v>-1.36</v>
      </c>
    </row>
    <row r="33" spans="1:4" ht="12.75">
      <c r="A33" s="98">
        <v>31</v>
      </c>
      <c r="B33" s="98" t="s">
        <v>234</v>
      </c>
      <c r="C33" s="98">
        <v>588.32</v>
      </c>
      <c r="D33" s="98">
        <v>-10.46</v>
      </c>
    </row>
    <row r="34" spans="1:4" ht="12.75">
      <c r="A34" s="98">
        <v>32</v>
      </c>
      <c r="B34" s="98" t="s">
        <v>250</v>
      </c>
      <c r="C34" s="98">
        <v>504.03</v>
      </c>
      <c r="D34" s="98">
        <v>-6.38</v>
      </c>
    </row>
    <row r="35" spans="1:4" ht="12.75">
      <c r="A35" s="98">
        <v>33</v>
      </c>
      <c r="B35" s="98" t="s">
        <v>301</v>
      </c>
      <c r="C35" s="98">
        <v>389.79</v>
      </c>
      <c r="D35" s="98">
        <v>2.36</v>
      </c>
    </row>
    <row r="36" spans="1:4" ht="12.75">
      <c r="A36" s="101">
        <v>34</v>
      </c>
      <c r="B36" s="101" t="s">
        <v>299</v>
      </c>
      <c r="C36" s="102">
        <v>362.72</v>
      </c>
      <c r="D36" s="103">
        <v>2.13</v>
      </c>
    </row>
    <row r="37" spans="1:4" ht="12.75">
      <c r="A37" s="101">
        <v>35</v>
      </c>
      <c r="B37" s="101" t="s">
        <v>287</v>
      </c>
      <c r="C37" s="102">
        <v>443.38</v>
      </c>
      <c r="D37" s="103">
        <v>-5.09</v>
      </c>
    </row>
    <row r="38" spans="1:4" ht="12.75">
      <c r="A38" s="101">
        <v>36</v>
      </c>
      <c r="B38" s="101" t="s">
        <v>164</v>
      </c>
      <c r="C38" s="102">
        <v>417.89</v>
      </c>
      <c r="D38" s="103">
        <v>-7.55</v>
      </c>
    </row>
  </sheetData>
  <sheetProtection selectLockedCells="1" selectUnlockedCells="1"/>
  <mergeCells count="4">
    <mergeCell ref="A1:D1"/>
    <mergeCell ref="F1:I1"/>
    <mergeCell ref="K1:N1"/>
    <mergeCell ref="P1:Q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38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4.28125" style="93" customWidth="1"/>
    <col min="2" max="2" width="28.57421875" style="93" customWidth="1"/>
    <col min="3" max="3" width="11.28125" style="93" customWidth="1"/>
    <col min="4" max="4" width="7.57421875" style="93" customWidth="1"/>
    <col min="5" max="5" width="3.7109375" style="93" customWidth="1"/>
    <col min="6" max="6" width="4.28125" style="93" customWidth="1"/>
    <col min="7" max="7" width="29.140625" style="93" customWidth="1"/>
    <col min="8" max="8" width="11.28125" style="93" customWidth="1"/>
    <col min="9" max="9" width="7.57421875" style="93" customWidth="1"/>
    <col min="10" max="10" width="3.7109375" style="93" customWidth="1"/>
    <col min="11" max="11" width="4.28125" style="93" customWidth="1"/>
    <col min="12" max="12" width="26.57421875" style="93" customWidth="1"/>
    <col min="13" max="13" width="11.28125" style="93" customWidth="1"/>
    <col min="14" max="14" width="7.57421875" style="93" customWidth="1"/>
    <col min="15" max="15" width="3.7109375" style="93" customWidth="1"/>
    <col min="16" max="16" width="4.28125" style="93" customWidth="1"/>
    <col min="17" max="17" width="29.28125" style="93" customWidth="1"/>
    <col min="18" max="16384" width="9.140625" style="93" customWidth="1"/>
  </cols>
  <sheetData>
    <row r="1" spans="1:16" ht="15.75" customHeight="1">
      <c r="A1" s="93" t="s">
        <v>638</v>
      </c>
      <c r="F1" s="93" t="s">
        <v>639</v>
      </c>
      <c r="K1" s="93" t="s">
        <v>640</v>
      </c>
      <c r="P1" s="93" t="s">
        <v>641</v>
      </c>
    </row>
    <row r="2" spans="1:17" ht="12.75">
      <c r="A2" s="94"/>
      <c r="B2" s="94" t="s">
        <v>0</v>
      </c>
      <c r="C2" s="94" t="s">
        <v>445</v>
      </c>
      <c r="D2" s="95" t="s">
        <v>635</v>
      </c>
      <c r="F2" s="94"/>
      <c r="G2" s="94" t="s">
        <v>0</v>
      </c>
      <c r="H2" s="94" t="s">
        <v>445</v>
      </c>
      <c r="I2" s="95" t="s">
        <v>635</v>
      </c>
      <c r="K2" s="94"/>
      <c r="L2" s="94" t="s">
        <v>632</v>
      </c>
      <c r="M2" s="94" t="s">
        <v>445</v>
      </c>
      <c r="N2" s="95" t="s">
        <v>635</v>
      </c>
      <c r="P2" s="94"/>
      <c r="Q2" s="94" t="s">
        <v>632</v>
      </c>
    </row>
    <row r="3" spans="1:256" ht="12.75">
      <c r="A3" s="93">
        <v>1</v>
      </c>
      <c r="B3" s="93" t="s">
        <v>86</v>
      </c>
      <c r="C3" s="96">
        <v>1025.97</v>
      </c>
      <c r="D3" s="97">
        <v>0</v>
      </c>
      <c r="F3" s="93">
        <v>1</v>
      </c>
      <c r="G3" s="93" t="s">
        <v>127</v>
      </c>
      <c r="H3" s="96">
        <v>469.23</v>
      </c>
      <c r="I3" s="96">
        <v>0.58</v>
      </c>
      <c r="K3" s="93">
        <v>1</v>
      </c>
      <c r="L3" s="104" t="s">
        <v>465</v>
      </c>
      <c r="M3" s="97">
        <v>236.09</v>
      </c>
      <c r="N3" s="97">
        <v>6.11</v>
      </c>
      <c r="P3" s="93">
        <f aca="true" t="shared" si="0" ref="P3:P35">P2+1</f>
        <v>1</v>
      </c>
      <c r="Q3" s="104" t="s">
        <v>510</v>
      </c>
      <c r="IV3"/>
    </row>
    <row r="4" spans="1:256" ht="12.75">
      <c r="A4" s="93">
        <v>2</v>
      </c>
      <c r="B4" s="93" t="s">
        <v>99</v>
      </c>
      <c r="C4" s="96">
        <v>666.74</v>
      </c>
      <c r="D4" s="97">
        <v>20.48</v>
      </c>
      <c r="F4" s="93">
        <f aca="true" t="shared" si="1" ref="F4:F25">F3+1</f>
        <v>2</v>
      </c>
      <c r="G4" s="93" t="s">
        <v>292</v>
      </c>
      <c r="H4" s="96">
        <v>376.16</v>
      </c>
      <c r="I4" s="96">
        <v>10.27</v>
      </c>
      <c r="K4" s="93">
        <f aca="true" t="shared" si="2" ref="K4:K34">K3+1</f>
        <v>2</v>
      </c>
      <c r="L4" s="104" t="s">
        <v>241</v>
      </c>
      <c r="M4" s="97">
        <v>223.79</v>
      </c>
      <c r="N4" s="97">
        <v>6.01</v>
      </c>
      <c r="P4" s="93">
        <f t="shared" si="0"/>
        <v>2</v>
      </c>
      <c r="Q4" s="104" t="s">
        <v>117</v>
      </c>
      <c r="IV4"/>
    </row>
    <row r="5" spans="1:256" ht="12.75">
      <c r="A5" s="93">
        <v>3</v>
      </c>
      <c r="B5" s="93" t="s">
        <v>311</v>
      </c>
      <c r="C5" s="96">
        <v>685.1</v>
      </c>
      <c r="D5" s="97">
        <v>5.96</v>
      </c>
      <c r="F5" s="93">
        <f t="shared" si="1"/>
        <v>3</v>
      </c>
      <c r="G5" s="93" t="s">
        <v>486</v>
      </c>
      <c r="H5" s="96">
        <v>366.76</v>
      </c>
      <c r="I5" s="96">
        <v>11.8</v>
      </c>
      <c r="K5" s="93">
        <f t="shared" si="2"/>
        <v>3</v>
      </c>
      <c r="L5" s="104" t="s">
        <v>506</v>
      </c>
      <c r="M5" s="97">
        <v>224.96</v>
      </c>
      <c r="N5" s="97">
        <v>7.74</v>
      </c>
      <c r="P5" s="93">
        <f t="shared" si="0"/>
        <v>3</v>
      </c>
      <c r="Q5" s="104" t="s">
        <v>278</v>
      </c>
      <c r="IV5"/>
    </row>
    <row r="6" spans="1:256" ht="12.75">
      <c r="A6" s="98">
        <v>4</v>
      </c>
      <c r="B6" s="98" t="s">
        <v>161</v>
      </c>
      <c r="C6" s="99">
        <v>682.77</v>
      </c>
      <c r="D6" s="100">
        <v>0.01</v>
      </c>
      <c r="F6" s="98">
        <f t="shared" si="1"/>
        <v>4</v>
      </c>
      <c r="G6" s="98" t="s">
        <v>247</v>
      </c>
      <c r="H6" s="98">
        <v>394.45</v>
      </c>
      <c r="I6" s="98">
        <v>5.29</v>
      </c>
      <c r="K6" s="98">
        <f t="shared" si="2"/>
        <v>4</v>
      </c>
      <c r="L6" s="105" t="s">
        <v>153</v>
      </c>
      <c r="M6" s="105">
        <v>248.71</v>
      </c>
      <c r="N6" s="105">
        <v>-0.91</v>
      </c>
      <c r="P6" s="98">
        <f t="shared" si="0"/>
        <v>4</v>
      </c>
      <c r="Q6" s="105" t="s">
        <v>598</v>
      </c>
      <c r="IV6"/>
    </row>
    <row r="7" spans="1:256" ht="12.75">
      <c r="A7" s="98">
        <v>5</v>
      </c>
      <c r="B7" s="98" t="s">
        <v>450</v>
      </c>
      <c r="C7" s="98">
        <v>1066.72</v>
      </c>
      <c r="D7" s="98">
        <v>-7.5</v>
      </c>
      <c r="F7" s="98">
        <f t="shared" si="1"/>
        <v>5</v>
      </c>
      <c r="G7" s="98" t="s">
        <v>463</v>
      </c>
      <c r="H7" s="98">
        <v>436.23</v>
      </c>
      <c r="I7" s="98">
        <v>-0.23</v>
      </c>
      <c r="K7" s="98">
        <f t="shared" si="2"/>
        <v>5</v>
      </c>
      <c r="L7" s="105" t="s">
        <v>70</v>
      </c>
      <c r="M7" s="105">
        <v>193.62</v>
      </c>
      <c r="N7" s="105">
        <v>7.73</v>
      </c>
      <c r="P7" s="98">
        <f t="shared" si="0"/>
        <v>5</v>
      </c>
      <c r="Q7" s="105" t="s">
        <v>509</v>
      </c>
      <c r="IV7"/>
    </row>
    <row r="8" spans="1:256" ht="12.75">
      <c r="A8" s="98">
        <v>6</v>
      </c>
      <c r="B8" s="98" t="s">
        <v>448</v>
      </c>
      <c r="C8" s="98">
        <v>665.37</v>
      </c>
      <c r="D8" s="98">
        <v>7.41</v>
      </c>
      <c r="F8" s="98">
        <f t="shared" si="1"/>
        <v>6</v>
      </c>
      <c r="G8" s="98" t="s">
        <v>149</v>
      </c>
      <c r="H8" s="98">
        <v>411.63</v>
      </c>
      <c r="I8" s="98">
        <v>3.12</v>
      </c>
      <c r="K8" s="98">
        <f t="shared" si="2"/>
        <v>6</v>
      </c>
      <c r="L8" s="105" t="s">
        <v>43</v>
      </c>
      <c r="M8" s="105">
        <v>290.53</v>
      </c>
      <c r="N8" s="105">
        <v>-3.28</v>
      </c>
      <c r="P8" s="98">
        <f t="shared" si="0"/>
        <v>6</v>
      </c>
      <c r="Q8" s="105" t="s">
        <v>579</v>
      </c>
      <c r="IV8"/>
    </row>
    <row r="9" spans="1:256" ht="12.75">
      <c r="A9" s="98">
        <v>7</v>
      </c>
      <c r="B9" s="98" t="s">
        <v>219</v>
      </c>
      <c r="C9" s="98">
        <v>690</v>
      </c>
      <c r="D9" s="98">
        <v>2.58</v>
      </c>
      <c r="F9" s="98">
        <f t="shared" si="1"/>
        <v>7</v>
      </c>
      <c r="G9" s="98" t="s">
        <v>18</v>
      </c>
      <c r="H9" s="98">
        <v>393.1</v>
      </c>
      <c r="I9" s="98">
        <v>3.72</v>
      </c>
      <c r="K9" s="98">
        <f t="shared" si="2"/>
        <v>7</v>
      </c>
      <c r="L9" s="105" t="s">
        <v>82</v>
      </c>
      <c r="M9" s="105">
        <v>185.12</v>
      </c>
      <c r="N9" s="105">
        <v>6.31</v>
      </c>
      <c r="P9" s="98">
        <f t="shared" si="0"/>
        <v>7</v>
      </c>
      <c r="Q9" s="105" t="s">
        <v>272</v>
      </c>
      <c r="IV9"/>
    </row>
    <row r="10" spans="1:256" ht="12.75">
      <c r="A10" s="98">
        <v>8</v>
      </c>
      <c r="B10" s="98" t="s">
        <v>190</v>
      </c>
      <c r="C10" s="98">
        <v>686.22</v>
      </c>
      <c r="D10" s="98">
        <v>-2.23</v>
      </c>
      <c r="F10" s="98">
        <f t="shared" si="1"/>
        <v>8</v>
      </c>
      <c r="G10" s="98" t="s">
        <v>60</v>
      </c>
      <c r="H10" s="98">
        <v>396.87</v>
      </c>
      <c r="I10" s="98">
        <v>-0.42</v>
      </c>
      <c r="K10" s="98">
        <f t="shared" si="2"/>
        <v>8</v>
      </c>
      <c r="L10" s="105" t="s">
        <v>476</v>
      </c>
      <c r="M10" s="105">
        <v>185.66</v>
      </c>
      <c r="N10" s="105">
        <v>4.02</v>
      </c>
      <c r="P10" s="98">
        <f t="shared" si="0"/>
        <v>8</v>
      </c>
      <c r="Q10" s="105" t="s">
        <v>270</v>
      </c>
      <c r="IV10"/>
    </row>
    <row r="11" spans="1:256" ht="12.75">
      <c r="A11" s="98">
        <v>9</v>
      </c>
      <c r="B11" s="98" t="s">
        <v>95</v>
      </c>
      <c r="C11" s="98">
        <v>633.44</v>
      </c>
      <c r="D11" s="98">
        <v>4.13</v>
      </c>
      <c r="F11" s="98">
        <f t="shared" si="1"/>
        <v>9</v>
      </c>
      <c r="G11" s="98" t="s">
        <v>531</v>
      </c>
      <c r="H11" s="98">
        <v>458.23</v>
      </c>
      <c r="I11" s="98">
        <v>-0.79</v>
      </c>
      <c r="K11" s="98">
        <f t="shared" si="2"/>
        <v>9</v>
      </c>
      <c r="L11" s="105" t="s">
        <v>309</v>
      </c>
      <c r="M11" s="105">
        <v>208</v>
      </c>
      <c r="N11" s="105">
        <v>8.27</v>
      </c>
      <c r="P11" s="98">
        <f t="shared" si="0"/>
        <v>9</v>
      </c>
      <c r="Q11" s="105" t="s">
        <v>122</v>
      </c>
      <c r="IV11"/>
    </row>
    <row r="12" spans="1:256" ht="12.75">
      <c r="A12" s="98">
        <v>10</v>
      </c>
      <c r="B12" s="98" t="s">
        <v>50</v>
      </c>
      <c r="C12" s="98">
        <v>658.91</v>
      </c>
      <c r="D12" s="98">
        <v>-2.28</v>
      </c>
      <c r="F12" s="98">
        <f t="shared" si="1"/>
        <v>10</v>
      </c>
      <c r="G12" s="98" t="s">
        <v>123</v>
      </c>
      <c r="H12" s="98">
        <v>391.31</v>
      </c>
      <c r="I12" s="98">
        <v>0.54</v>
      </c>
      <c r="K12" s="98">
        <f t="shared" si="2"/>
        <v>10</v>
      </c>
      <c r="L12" s="105" t="s">
        <v>193</v>
      </c>
      <c r="M12" s="105">
        <v>191.17</v>
      </c>
      <c r="N12" s="105">
        <v>6.62</v>
      </c>
      <c r="P12" s="98">
        <f t="shared" si="0"/>
        <v>10</v>
      </c>
      <c r="Q12" s="105" t="s">
        <v>548</v>
      </c>
      <c r="IV12"/>
    </row>
    <row r="13" spans="1:256" ht="12.75">
      <c r="A13" s="98">
        <v>11</v>
      </c>
      <c r="B13" s="98" t="s">
        <v>273</v>
      </c>
      <c r="C13" s="98">
        <v>598.14</v>
      </c>
      <c r="D13" s="98">
        <v>-0.34</v>
      </c>
      <c r="F13" s="98">
        <f t="shared" si="1"/>
        <v>11</v>
      </c>
      <c r="G13" s="98" t="s">
        <v>287</v>
      </c>
      <c r="H13" s="98">
        <v>440.78</v>
      </c>
      <c r="I13" s="98">
        <v>-3.95</v>
      </c>
      <c r="K13" s="98">
        <f t="shared" si="2"/>
        <v>11</v>
      </c>
      <c r="L13" s="105" t="s">
        <v>189</v>
      </c>
      <c r="M13" s="105">
        <v>230.28</v>
      </c>
      <c r="N13" s="105">
        <v>1.19</v>
      </c>
      <c r="P13" s="98">
        <f t="shared" si="0"/>
        <v>11</v>
      </c>
      <c r="Q13" s="105" t="s">
        <v>280</v>
      </c>
      <c r="IV13"/>
    </row>
    <row r="14" spans="1:256" ht="12.75">
      <c r="A14" s="98">
        <v>12</v>
      </c>
      <c r="B14" s="98" t="s">
        <v>452</v>
      </c>
      <c r="C14" s="98">
        <v>486.64</v>
      </c>
      <c r="D14" s="98">
        <v>13.72</v>
      </c>
      <c r="F14" s="98">
        <f t="shared" si="1"/>
        <v>12</v>
      </c>
      <c r="G14" s="98" t="s">
        <v>32</v>
      </c>
      <c r="H14" s="98">
        <v>288.26</v>
      </c>
      <c r="I14" s="98">
        <v>4.18</v>
      </c>
      <c r="K14" s="98">
        <f t="shared" si="2"/>
        <v>12</v>
      </c>
      <c r="L14" s="105" t="s">
        <v>214</v>
      </c>
      <c r="M14" s="105">
        <v>225.32</v>
      </c>
      <c r="N14" s="105">
        <v>-2.83</v>
      </c>
      <c r="P14" s="98">
        <f t="shared" si="0"/>
        <v>12</v>
      </c>
      <c r="Q14" s="105" t="s">
        <v>555</v>
      </c>
      <c r="IV14"/>
    </row>
    <row r="15" spans="1:256" ht="12.75">
      <c r="A15" s="98">
        <v>13</v>
      </c>
      <c r="B15" s="98" t="s">
        <v>575</v>
      </c>
      <c r="C15" s="98">
        <v>600.63</v>
      </c>
      <c r="D15" s="98">
        <v>-0.2</v>
      </c>
      <c r="F15" s="98">
        <f t="shared" si="1"/>
        <v>13</v>
      </c>
      <c r="G15" s="98" t="s">
        <v>191</v>
      </c>
      <c r="H15" s="98">
        <v>344.25</v>
      </c>
      <c r="I15" s="98">
        <v>3.31</v>
      </c>
      <c r="K15" s="98">
        <f t="shared" si="2"/>
        <v>13</v>
      </c>
      <c r="L15" s="105" t="s">
        <v>176</v>
      </c>
      <c r="M15" s="105">
        <v>229.88</v>
      </c>
      <c r="N15" s="105">
        <v>-0.79</v>
      </c>
      <c r="P15" s="98">
        <f t="shared" si="0"/>
        <v>13</v>
      </c>
      <c r="Q15" s="105" t="s">
        <v>519</v>
      </c>
      <c r="IV15"/>
    </row>
    <row r="16" spans="1:256" ht="12.75">
      <c r="A16" s="98">
        <v>14</v>
      </c>
      <c r="B16" s="98" t="s">
        <v>303</v>
      </c>
      <c r="C16" s="98">
        <v>536.14</v>
      </c>
      <c r="D16" s="98">
        <v>5.1</v>
      </c>
      <c r="F16" s="98">
        <f t="shared" si="1"/>
        <v>14</v>
      </c>
      <c r="G16" s="98" t="s">
        <v>306</v>
      </c>
      <c r="H16" s="98">
        <v>323.78</v>
      </c>
      <c r="I16" s="98">
        <v>3.44</v>
      </c>
      <c r="K16" s="98">
        <f t="shared" si="2"/>
        <v>14</v>
      </c>
      <c r="L16" s="105" t="s">
        <v>468</v>
      </c>
      <c r="M16" s="105">
        <v>214.98</v>
      </c>
      <c r="N16" s="105">
        <v>1.18</v>
      </c>
      <c r="P16" s="98">
        <f t="shared" si="0"/>
        <v>14</v>
      </c>
      <c r="Q16" s="105" t="s">
        <v>614</v>
      </c>
      <c r="IV16"/>
    </row>
    <row r="17" spans="1:256" ht="12.75">
      <c r="A17" s="98">
        <v>15</v>
      </c>
      <c r="B17" s="98" t="s">
        <v>126</v>
      </c>
      <c r="C17" s="98">
        <v>560.96</v>
      </c>
      <c r="D17" s="98">
        <v>-2.8</v>
      </c>
      <c r="F17" s="98">
        <f t="shared" si="1"/>
        <v>15</v>
      </c>
      <c r="G17" s="98" t="s">
        <v>33</v>
      </c>
      <c r="H17" s="98">
        <v>376.59</v>
      </c>
      <c r="I17" s="98">
        <v>-3.38</v>
      </c>
      <c r="K17" s="98">
        <f t="shared" si="2"/>
        <v>15</v>
      </c>
      <c r="L17" s="105" t="s">
        <v>204</v>
      </c>
      <c r="M17" s="105">
        <v>224.61</v>
      </c>
      <c r="N17" s="105">
        <v>-2.34</v>
      </c>
      <c r="P17" s="98">
        <f t="shared" si="0"/>
        <v>15</v>
      </c>
      <c r="Q17" s="105" t="s">
        <v>79</v>
      </c>
      <c r="IV17"/>
    </row>
    <row r="18" spans="1:256" ht="12.75">
      <c r="A18" s="98">
        <v>16</v>
      </c>
      <c r="B18" s="98" t="s">
        <v>281</v>
      </c>
      <c r="C18" s="98">
        <v>509.31</v>
      </c>
      <c r="D18" s="98">
        <v>5.43</v>
      </c>
      <c r="F18" s="98">
        <f t="shared" si="1"/>
        <v>16</v>
      </c>
      <c r="G18" s="98" t="s">
        <v>185</v>
      </c>
      <c r="H18" s="98">
        <v>319.06</v>
      </c>
      <c r="I18" s="98">
        <v>-1.91</v>
      </c>
      <c r="K18" s="98">
        <f t="shared" si="2"/>
        <v>16</v>
      </c>
      <c r="L18" s="105" t="s">
        <v>175</v>
      </c>
      <c r="M18" s="105">
        <v>108.34</v>
      </c>
      <c r="N18" s="105">
        <v>4.87</v>
      </c>
      <c r="P18" s="98">
        <f t="shared" si="0"/>
        <v>16</v>
      </c>
      <c r="Q18" s="105" t="s">
        <v>617</v>
      </c>
      <c r="IV18"/>
    </row>
    <row r="19" spans="1:256" ht="12.75">
      <c r="A19" s="98">
        <v>17</v>
      </c>
      <c r="B19" s="98" t="s">
        <v>302</v>
      </c>
      <c r="C19" s="98">
        <v>531.46</v>
      </c>
      <c r="D19" s="98">
        <v>12.43</v>
      </c>
      <c r="F19" s="98">
        <f t="shared" si="1"/>
        <v>17</v>
      </c>
      <c r="G19" s="98" t="s">
        <v>360</v>
      </c>
      <c r="H19" s="98">
        <v>267.52</v>
      </c>
      <c r="I19" s="98">
        <v>8.73</v>
      </c>
      <c r="K19" s="98">
        <f t="shared" si="2"/>
        <v>17</v>
      </c>
      <c r="L19" s="105" t="s">
        <v>467</v>
      </c>
      <c r="M19" s="105">
        <v>258.98</v>
      </c>
      <c r="N19" s="105">
        <v>-0.29</v>
      </c>
      <c r="P19" s="98">
        <f t="shared" si="0"/>
        <v>17</v>
      </c>
      <c r="Q19" s="105" t="s">
        <v>524</v>
      </c>
      <c r="IV19"/>
    </row>
    <row r="20" spans="1:256" ht="12.75">
      <c r="A20" s="98">
        <v>18</v>
      </c>
      <c r="B20" s="98" t="s">
        <v>205</v>
      </c>
      <c r="C20" s="98">
        <v>589.54</v>
      </c>
      <c r="D20" s="98">
        <v>-4.7</v>
      </c>
      <c r="F20" s="98">
        <f t="shared" si="1"/>
        <v>18</v>
      </c>
      <c r="G20" s="98" t="s">
        <v>96</v>
      </c>
      <c r="H20" s="98">
        <v>389.69</v>
      </c>
      <c r="I20" s="98">
        <v>-4.14</v>
      </c>
      <c r="K20" s="98">
        <f t="shared" si="2"/>
        <v>18</v>
      </c>
      <c r="L20" s="105" t="s">
        <v>226</v>
      </c>
      <c r="M20" s="105">
        <v>216.85</v>
      </c>
      <c r="N20" s="105">
        <v>1.91</v>
      </c>
      <c r="P20" s="98">
        <f t="shared" si="0"/>
        <v>18</v>
      </c>
      <c r="Q20" s="105" t="s">
        <v>147</v>
      </c>
      <c r="IV20"/>
    </row>
    <row r="21" spans="1:256" ht="12.75">
      <c r="A21" s="98">
        <v>19</v>
      </c>
      <c r="B21" s="98" t="s">
        <v>181</v>
      </c>
      <c r="C21" s="98">
        <v>573.79</v>
      </c>
      <c r="D21" s="98">
        <v>-1.79</v>
      </c>
      <c r="F21" s="98">
        <f t="shared" si="1"/>
        <v>19</v>
      </c>
      <c r="G21" s="98" t="s">
        <v>574</v>
      </c>
      <c r="H21" s="98">
        <v>271.19</v>
      </c>
      <c r="I21" s="98">
        <v>5.01</v>
      </c>
      <c r="K21" s="98">
        <f t="shared" si="2"/>
        <v>19</v>
      </c>
      <c r="L21" s="105" t="s">
        <v>130</v>
      </c>
      <c r="M21" s="105">
        <v>208.13</v>
      </c>
      <c r="N21" s="105">
        <v>0.49</v>
      </c>
      <c r="P21" s="98">
        <f t="shared" si="0"/>
        <v>19</v>
      </c>
      <c r="Q21" s="105" t="s">
        <v>538</v>
      </c>
      <c r="IV21"/>
    </row>
    <row r="22" spans="1:256" ht="12.75">
      <c r="A22" s="98">
        <v>20</v>
      </c>
      <c r="B22" s="98" t="s">
        <v>44</v>
      </c>
      <c r="C22" s="98">
        <v>517.49</v>
      </c>
      <c r="D22" s="98">
        <v>-0.82</v>
      </c>
      <c r="F22" s="98">
        <f t="shared" si="1"/>
        <v>20</v>
      </c>
      <c r="G22" s="98" t="s">
        <v>609</v>
      </c>
      <c r="H22" s="98">
        <v>270</v>
      </c>
      <c r="I22" s="98">
        <v>-0.26</v>
      </c>
      <c r="K22" s="98">
        <f t="shared" si="2"/>
        <v>20</v>
      </c>
      <c r="L22" s="105" t="s">
        <v>591</v>
      </c>
      <c r="M22" s="105">
        <v>147.22</v>
      </c>
      <c r="N22" s="105">
        <v>6.17</v>
      </c>
      <c r="P22" s="98">
        <f t="shared" si="0"/>
        <v>20</v>
      </c>
      <c r="Q22" s="105" t="s">
        <v>220</v>
      </c>
      <c r="IV22"/>
    </row>
    <row r="23" spans="1:256" ht="12.75">
      <c r="A23" s="98">
        <v>21</v>
      </c>
      <c r="B23" s="98" t="s">
        <v>481</v>
      </c>
      <c r="C23" s="98">
        <v>469.28</v>
      </c>
      <c r="D23" s="98">
        <v>10.27</v>
      </c>
      <c r="F23" s="101">
        <f t="shared" si="1"/>
        <v>21</v>
      </c>
      <c r="G23" s="101" t="s">
        <v>315</v>
      </c>
      <c r="H23" s="102">
        <v>259.31</v>
      </c>
      <c r="I23" s="102">
        <v>0.05</v>
      </c>
      <c r="K23" s="98">
        <f t="shared" si="2"/>
        <v>21</v>
      </c>
      <c r="L23" s="105" t="s">
        <v>12</v>
      </c>
      <c r="M23" s="105">
        <v>167.43</v>
      </c>
      <c r="N23" s="105">
        <v>5.11</v>
      </c>
      <c r="P23" s="98">
        <f t="shared" si="0"/>
        <v>21</v>
      </c>
      <c r="Q23" s="105" t="s">
        <v>262</v>
      </c>
      <c r="IV23"/>
    </row>
    <row r="24" spans="1:256" ht="12.75">
      <c r="A24" s="98">
        <v>22</v>
      </c>
      <c r="B24" s="98" t="s">
        <v>265</v>
      </c>
      <c r="C24" s="98">
        <v>501.42</v>
      </c>
      <c r="D24" s="98">
        <v>2.97</v>
      </c>
      <c r="F24" s="101">
        <f t="shared" si="1"/>
        <v>22</v>
      </c>
      <c r="G24" s="101" t="s">
        <v>470</v>
      </c>
      <c r="H24" s="102">
        <v>231.71</v>
      </c>
      <c r="I24" s="102">
        <v>1.25</v>
      </c>
      <c r="K24" s="98">
        <f t="shared" si="2"/>
        <v>22</v>
      </c>
      <c r="L24" s="105" t="s">
        <v>231</v>
      </c>
      <c r="M24" s="105">
        <v>149.18</v>
      </c>
      <c r="N24" s="105">
        <v>4.65</v>
      </c>
      <c r="P24" s="98">
        <f t="shared" si="0"/>
        <v>22</v>
      </c>
      <c r="Q24" s="105" t="s">
        <v>518</v>
      </c>
      <c r="IV24"/>
    </row>
    <row r="25" spans="1:256" ht="12.75">
      <c r="A25" s="98">
        <v>23</v>
      </c>
      <c r="B25" s="98" t="s">
        <v>165</v>
      </c>
      <c r="C25" s="98">
        <v>476.35</v>
      </c>
      <c r="D25" s="98">
        <v>-0.13</v>
      </c>
      <c r="F25" s="101">
        <f t="shared" si="1"/>
        <v>23</v>
      </c>
      <c r="G25" s="101" t="s">
        <v>129</v>
      </c>
      <c r="H25" s="102">
        <v>260.46</v>
      </c>
      <c r="I25" s="102">
        <v>-1.82</v>
      </c>
      <c r="K25" s="98">
        <f t="shared" si="2"/>
        <v>23</v>
      </c>
      <c r="L25" s="105" t="s">
        <v>112</v>
      </c>
      <c r="M25" s="105">
        <v>212.2</v>
      </c>
      <c r="N25" s="105">
        <v>-2.66</v>
      </c>
      <c r="P25" s="98">
        <f t="shared" si="0"/>
        <v>23</v>
      </c>
      <c r="Q25" s="105" t="s">
        <v>227</v>
      </c>
      <c r="IV25"/>
    </row>
    <row r="26" spans="1:256" ht="12.75">
      <c r="A26" s="98">
        <v>24</v>
      </c>
      <c r="B26" s="98" t="s">
        <v>185</v>
      </c>
      <c r="C26" s="98">
        <v>319.06</v>
      </c>
      <c r="D26" s="98">
        <v>19.06</v>
      </c>
      <c r="K26" s="98">
        <f t="shared" si="2"/>
        <v>24</v>
      </c>
      <c r="L26" s="105" t="s">
        <v>307</v>
      </c>
      <c r="M26" s="105">
        <v>188.87</v>
      </c>
      <c r="N26" s="105">
        <v>-2.49</v>
      </c>
      <c r="P26" s="98">
        <f t="shared" si="0"/>
        <v>24</v>
      </c>
      <c r="Q26" s="105" t="s">
        <v>525</v>
      </c>
      <c r="IV26"/>
    </row>
    <row r="27" spans="1:256" ht="12.75">
      <c r="A27" s="98">
        <v>25</v>
      </c>
      <c r="B27" s="98" t="s">
        <v>107</v>
      </c>
      <c r="C27" s="98">
        <v>407.56</v>
      </c>
      <c r="D27" s="98">
        <v>12.6</v>
      </c>
      <c r="K27" s="98">
        <f t="shared" si="2"/>
        <v>25</v>
      </c>
      <c r="L27" s="105" t="s">
        <v>472</v>
      </c>
      <c r="M27" s="105">
        <v>211.83</v>
      </c>
      <c r="N27" s="105">
        <v>2.27</v>
      </c>
      <c r="P27" s="98">
        <f t="shared" si="0"/>
        <v>25</v>
      </c>
      <c r="Q27" s="105" t="s">
        <v>69</v>
      </c>
      <c r="IV27"/>
    </row>
    <row r="28" spans="1:256" ht="12.75">
      <c r="A28" s="98">
        <v>26</v>
      </c>
      <c r="B28" s="98" t="s">
        <v>576</v>
      </c>
      <c r="C28" s="98">
        <v>352.79</v>
      </c>
      <c r="D28" s="98">
        <v>15.89</v>
      </c>
      <c r="K28" s="98">
        <f t="shared" si="2"/>
        <v>26</v>
      </c>
      <c r="L28" s="105" t="s">
        <v>473</v>
      </c>
      <c r="M28" s="105">
        <v>143.47</v>
      </c>
      <c r="N28" s="105">
        <v>3.69</v>
      </c>
      <c r="P28" s="98">
        <f t="shared" si="0"/>
        <v>26</v>
      </c>
      <c r="Q28" s="105" t="s">
        <v>527</v>
      </c>
      <c r="IV28"/>
    </row>
    <row r="29" spans="1:256" ht="12.75">
      <c r="A29" s="98">
        <v>27</v>
      </c>
      <c r="B29" s="98" t="s">
        <v>459</v>
      </c>
      <c r="C29" s="98">
        <v>482.46</v>
      </c>
      <c r="D29" s="98">
        <v>-0.14</v>
      </c>
      <c r="K29" s="98">
        <f t="shared" si="2"/>
        <v>27</v>
      </c>
      <c r="L29" s="105" t="s">
        <v>203</v>
      </c>
      <c r="M29" s="105">
        <v>170.63</v>
      </c>
      <c r="N29" s="105">
        <v>1.39</v>
      </c>
      <c r="P29" s="98">
        <f t="shared" si="0"/>
        <v>27</v>
      </c>
      <c r="Q29" s="105" t="s">
        <v>592</v>
      </c>
      <c r="IV29"/>
    </row>
    <row r="30" spans="1:256" ht="12.75">
      <c r="A30" s="98">
        <v>28</v>
      </c>
      <c r="B30" s="98" t="s">
        <v>269</v>
      </c>
      <c r="C30" s="98">
        <v>488.91</v>
      </c>
      <c r="D30" s="98">
        <v>-6.92</v>
      </c>
      <c r="K30" s="98">
        <f t="shared" si="2"/>
        <v>28</v>
      </c>
      <c r="L30" s="105" t="s">
        <v>268</v>
      </c>
      <c r="M30" s="105">
        <v>219.17</v>
      </c>
      <c r="N30" s="105">
        <v>-5.46</v>
      </c>
      <c r="P30" s="98">
        <f t="shared" si="0"/>
        <v>28</v>
      </c>
      <c r="Q30" s="105" t="s">
        <v>313</v>
      </c>
      <c r="IV30"/>
    </row>
    <row r="31" spans="1:256" ht="12.75">
      <c r="A31" s="98">
        <v>29</v>
      </c>
      <c r="B31" s="98" t="s">
        <v>259</v>
      </c>
      <c r="C31" s="98">
        <v>507.38</v>
      </c>
      <c r="D31" s="98">
        <v>-5.39</v>
      </c>
      <c r="K31" s="98">
        <f t="shared" si="2"/>
        <v>29</v>
      </c>
      <c r="L31" s="105" t="s">
        <v>34</v>
      </c>
      <c r="M31" s="105">
        <v>171.67</v>
      </c>
      <c r="N31" s="105">
        <v>-0.03</v>
      </c>
      <c r="P31" s="98">
        <f t="shared" si="0"/>
        <v>29</v>
      </c>
      <c r="Q31" s="105" t="s">
        <v>98</v>
      </c>
      <c r="IV31"/>
    </row>
    <row r="32" spans="1:256" ht="12.75">
      <c r="A32" s="98">
        <v>30</v>
      </c>
      <c r="B32" s="98" t="s">
        <v>207</v>
      </c>
      <c r="C32" s="98">
        <v>488.42</v>
      </c>
      <c r="D32" s="98">
        <v>-6.4</v>
      </c>
      <c r="K32" s="101">
        <f t="shared" si="2"/>
        <v>30</v>
      </c>
      <c r="L32" s="106" t="s">
        <v>578</v>
      </c>
      <c r="M32" s="103">
        <v>130</v>
      </c>
      <c r="N32" s="103">
        <v>0.74</v>
      </c>
      <c r="P32" s="98">
        <f t="shared" si="0"/>
        <v>30</v>
      </c>
      <c r="Q32" s="105" t="s">
        <v>589</v>
      </c>
      <c r="IV32"/>
    </row>
    <row r="33" spans="1:256" ht="12.75">
      <c r="A33" s="98">
        <v>31</v>
      </c>
      <c r="B33" s="98" t="s">
        <v>301</v>
      </c>
      <c r="C33" s="98">
        <v>389.37</v>
      </c>
      <c r="D33" s="98">
        <v>8.26</v>
      </c>
      <c r="K33" s="101">
        <f t="shared" si="2"/>
        <v>31</v>
      </c>
      <c r="L33" s="106" t="s">
        <v>114</v>
      </c>
      <c r="M33" s="103">
        <v>136.56</v>
      </c>
      <c r="N33" s="103">
        <v>-0.67</v>
      </c>
      <c r="P33" s="101">
        <f t="shared" si="0"/>
        <v>31</v>
      </c>
      <c r="Q33" s="101" t="s">
        <v>526</v>
      </c>
      <c r="IV33"/>
    </row>
    <row r="34" spans="1:256" ht="12.75">
      <c r="A34" s="98">
        <v>32</v>
      </c>
      <c r="B34" s="98" t="s">
        <v>178</v>
      </c>
      <c r="C34" s="98">
        <v>406.79</v>
      </c>
      <c r="D34" s="98">
        <v>-2.62</v>
      </c>
      <c r="K34" s="101">
        <f t="shared" si="2"/>
        <v>32</v>
      </c>
      <c r="L34" s="106" t="s">
        <v>254</v>
      </c>
      <c r="M34" s="103">
        <v>126.95</v>
      </c>
      <c r="N34" s="103">
        <v>-1.68</v>
      </c>
      <c r="P34" s="101">
        <f t="shared" si="0"/>
        <v>32</v>
      </c>
      <c r="Q34" s="101" t="s">
        <v>522</v>
      </c>
      <c r="IV34"/>
    </row>
    <row r="35" spans="1:256" ht="12.75">
      <c r="A35" s="98">
        <v>33</v>
      </c>
      <c r="B35" s="98" t="s">
        <v>582</v>
      </c>
      <c r="C35" s="98">
        <v>384.51</v>
      </c>
      <c r="D35" s="98">
        <v>2.19</v>
      </c>
      <c r="P35" s="101">
        <f t="shared" si="0"/>
        <v>33</v>
      </c>
      <c r="Q35" s="101" t="s">
        <v>305</v>
      </c>
      <c r="IV35"/>
    </row>
    <row r="36" spans="1:4" ht="12.75">
      <c r="A36" s="101">
        <v>34</v>
      </c>
      <c r="B36" s="101" t="s">
        <v>461</v>
      </c>
      <c r="C36" s="102">
        <v>384.33</v>
      </c>
      <c r="D36" s="103">
        <v>2.99</v>
      </c>
    </row>
    <row r="37" spans="1:4" ht="12.75">
      <c r="A37" s="101">
        <v>35</v>
      </c>
      <c r="B37" s="101" t="s">
        <v>299</v>
      </c>
      <c r="C37" s="102">
        <v>365.01</v>
      </c>
      <c r="D37" s="103">
        <v>4.1</v>
      </c>
    </row>
    <row r="38" spans="1:4" ht="12.75">
      <c r="A38" s="101">
        <v>36</v>
      </c>
      <c r="B38" s="101" t="s">
        <v>66</v>
      </c>
      <c r="C38" s="102">
        <v>378.47</v>
      </c>
      <c r="D38" s="103">
        <v>-6.92</v>
      </c>
    </row>
  </sheetData>
  <sheetProtection selectLockedCells="1" selectUnlockedCells="1"/>
  <mergeCells count="4">
    <mergeCell ref="A1:D1"/>
    <mergeCell ref="F1:I1"/>
    <mergeCell ref="K1:N1"/>
    <mergeCell ref="P1:Q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46"/>
  <sheetViews>
    <sheetView showGridLines="0" zoomScale="80" zoomScaleNormal="80" workbookViewId="0" topLeftCell="A1">
      <selection activeCell="F22" sqref="F22"/>
    </sheetView>
  </sheetViews>
  <sheetFormatPr defaultColWidth="9.140625" defaultRowHeight="12.75"/>
  <cols>
    <col min="1" max="1" width="4.28125" style="93" customWidth="1"/>
    <col min="2" max="2" width="28.57421875" style="93" customWidth="1"/>
    <col min="3" max="3" width="11.28125" style="93" customWidth="1"/>
    <col min="4" max="4" width="7.57421875" style="93" customWidth="1"/>
    <col min="5" max="5" width="2.7109375" style="93" customWidth="1"/>
    <col min="6" max="6" width="4.28125" style="93" customWidth="1"/>
    <col min="7" max="7" width="29.140625" style="93" customWidth="1"/>
    <col min="8" max="8" width="11.28125" style="93" customWidth="1"/>
    <col min="9" max="9" width="7.57421875" style="93" customWidth="1"/>
    <col min="10" max="10" width="2.7109375" style="93" customWidth="1"/>
    <col min="11" max="11" width="4.28125" style="93" customWidth="1"/>
    <col min="12" max="12" width="26.57421875" style="93" customWidth="1"/>
    <col min="13" max="13" width="11.28125" style="93" customWidth="1"/>
    <col min="14" max="14" width="7.57421875" style="93" customWidth="1"/>
    <col min="15" max="15" width="2.7109375" style="93" customWidth="1"/>
    <col min="16" max="16" width="4.28125" style="93" customWidth="1"/>
    <col min="17" max="17" width="29.28125" style="93" customWidth="1"/>
    <col min="18" max="18" width="12.00390625" style="93" customWidth="1"/>
    <col min="19" max="16384" width="9.140625" style="93" customWidth="1"/>
  </cols>
  <sheetData>
    <row r="1" spans="1:16" ht="15.75" customHeight="1">
      <c r="A1" s="93" t="s">
        <v>638</v>
      </c>
      <c r="F1" s="93" t="s">
        <v>639</v>
      </c>
      <c r="K1" s="93" t="s">
        <v>640</v>
      </c>
      <c r="P1" s="93" t="s">
        <v>641</v>
      </c>
    </row>
    <row r="2" spans="1:19" ht="12.75">
      <c r="A2" s="94"/>
      <c r="B2" s="94" t="s">
        <v>0</v>
      </c>
      <c r="C2" s="94" t="s">
        <v>445</v>
      </c>
      <c r="D2" s="95" t="s">
        <v>635</v>
      </c>
      <c r="F2" s="94"/>
      <c r="G2" s="94" t="s">
        <v>0</v>
      </c>
      <c r="H2" s="94" t="s">
        <v>445</v>
      </c>
      <c r="I2" s="95" t="s">
        <v>635</v>
      </c>
      <c r="K2" s="94"/>
      <c r="L2" s="94" t="s">
        <v>632</v>
      </c>
      <c r="M2" s="94" t="s">
        <v>445</v>
      </c>
      <c r="N2" s="95" t="s">
        <v>635</v>
      </c>
      <c r="P2" s="94"/>
      <c r="Q2" s="94" t="s">
        <v>632</v>
      </c>
      <c r="R2" s="94" t="s">
        <v>445</v>
      </c>
      <c r="S2" s="95" t="s">
        <v>635</v>
      </c>
    </row>
    <row r="3" spans="1:256" ht="12.75">
      <c r="A3" s="93">
        <v>1</v>
      </c>
      <c r="B3" s="93" t="s">
        <v>448</v>
      </c>
      <c r="C3" s="96">
        <v>697.66</v>
      </c>
      <c r="D3" s="97">
        <v>7.38</v>
      </c>
      <c r="F3" s="93">
        <v>1</v>
      </c>
      <c r="G3" s="93" t="s">
        <v>251</v>
      </c>
      <c r="H3" s="96">
        <v>396.54</v>
      </c>
      <c r="I3" s="96">
        <v>10.05</v>
      </c>
      <c r="K3" s="93">
        <v>1</v>
      </c>
      <c r="L3" s="104" t="s">
        <v>315</v>
      </c>
      <c r="M3" s="97">
        <v>259.36</v>
      </c>
      <c r="N3" s="97">
        <v>4.39</v>
      </c>
      <c r="P3" s="93">
        <f aca="true" t="shared" si="0" ref="P3:P25">P2+1</f>
        <v>1</v>
      </c>
      <c r="Q3" s="104" t="s">
        <v>594</v>
      </c>
      <c r="R3" s="97">
        <v>170</v>
      </c>
      <c r="S3" s="97">
        <v>4.94</v>
      </c>
      <c r="IV3"/>
    </row>
    <row r="4" spans="1:256" ht="12.75">
      <c r="A4" s="93">
        <f aca="true" t="shared" si="1" ref="A4:A46">A3+1</f>
        <v>2</v>
      </c>
      <c r="B4" s="93" t="s">
        <v>190</v>
      </c>
      <c r="C4" s="96">
        <v>683.99</v>
      </c>
      <c r="D4" s="97">
        <v>15.89</v>
      </c>
      <c r="F4" s="93">
        <f aca="true" t="shared" si="2" ref="F4:F24">F3+1</f>
        <v>2</v>
      </c>
      <c r="G4" s="93" t="s">
        <v>18</v>
      </c>
      <c r="H4" s="96">
        <v>396.82</v>
      </c>
      <c r="I4" s="96">
        <v>1.97</v>
      </c>
      <c r="K4" s="93">
        <f aca="true" t="shared" si="3" ref="K4:K27">K3+1</f>
        <v>2</v>
      </c>
      <c r="L4" s="104" t="s">
        <v>585</v>
      </c>
      <c r="M4" s="97">
        <v>155.97</v>
      </c>
      <c r="N4" s="97">
        <v>12.67</v>
      </c>
      <c r="P4" s="93">
        <f t="shared" si="0"/>
        <v>2</v>
      </c>
      <c r="Q4" s="104" t="s">
        <v>216</v>
      </c>
      <c r="R4" s="97">
        <v>144.77</v>
      </c>
      <c r="S4" s="97">
        <v>2.92</v>
      </c>
      <c r="IV4"/>
    </row>
    <row r="5" spans="1:256" ht="12.75">
      <c r="A5" s="93">
        <f t="shared" si="1"/>
        <v>3</v>
      </c>
      <c r="B5" s="93" t="s">
        <v>450</v>
      </c>
      <c r="C5" s="96">
        <v>1059.22</v>
      </c>
      <c r="D5" s="97">
        <v>-7.13</v>
      </c>
      <c r="F5" s="93">
        <f t="shared" si="2"/>
        <v>3</v>
      </c>
      <c r="G5" s="93" t="s">
        <v>306</v>
      </c>
      <c r="H5" s="96">
        <v>327.21</v>
      </c>
      <c r="I5" s="96">
        <v>13.75</v>
      </c>
      <c r="K5" s="93">
        <f t="shared" si="3"/>
        <v>3</v>
      </c>
      <c r="L5" s="104" t="s">
        <v>466</v>
      </c>
      <c r="M5" s="97">
        <v>261.43</v>
      </c>
      <c r="N5" s="97">
        <v>1.62</v>
      </c>
      <c r="P5" s="93">
        <f t="shared" si="0"/>
        <v>3</v>
      </c>
      <c r="Q5" s="104" t="s">
        <v>579</v>
      </c>
      <c r="R5" s="97">
        <v>127.88</v>
      </c>
      <c r="S5" s="97">
        <v>3.79</v>
      </c>
      <c r="IV5"/>
    </row>
    <row r="6" spans="1:256" ht="12.75">
      <c r="A6" s="105">
        <f t="shared" si="1"/>
        <v>4</v>
      </c>
      <c r="B6" s="105" t="s">
        <v>219</v>
      </c>
      <c r="C6" s="105">
        <v>693.75</v>
      </c>
      <c r="D6" s="105">
        <v>0.87</v>
      </c>
      <c r="F6" s="105">
        <f t="shared" si="2"/>
        <v>4</v>
      </c>
      <c r="G6" s="105" t="s">
        <v>583</v>
      </c>
      <c r="H6" s="105">
        <v>481.71</v>
      </c>
      <c r="I6" s="105">
        <v>-1.73</v>
      </c>
      <c r="K6" s="105">
        <f t="shared" si="3"/>
        <v>4</v>
      </c>
      <c r="L6" s="105" t="s">
        <v>82</v>
      </c>
      <c r="M6" s="105">
        <v>191.43</v>
      </c>
      <c r="N6" s="105">
        <v>6.42</v>
      </c>
      <c r="P6" s="98">
        <f t="shared" si="0"/>
        <v>4</v>
      </c>
      <c r="Q6" s="105" t="s">
        <v>260</v>
      </c>
      <c r="R6" s="105">
        <v>120</v>
      </c>
      <c r="S6" s="105">
        <v>4.46</v>
      </c>
      <c r="IV6"/>
    </row>
    <row r="7" spans="1:256" ht="12.75">
      <c r="A7" s="105">
        <f t="shared" si="1"/>
        <v>5</v>
      </c>
      <c r="B7" s="105" t="s">
        <v>161</v>
      </c>
      <c r="C7" s="105">
        <v>681.58</v>
      </c>
      <c r="D7" s="105">
        <v>1.92</v>
      </c>
      <c r="F7" s="105">
        <f t="shared" si="2"/>
        <v>5</v>
      </c>
      <c r="G7" s="105" t="s">
        <v>185</v>
      </c>
      <c r="H7" s="105">
        <v>336.22</v>
      </c>
      <c r="I7" s="105">
        <v>7.04</v>
      </c>
      <c r="K7" s="105">
        <f t="shared" si="3"/>
        <v>5</v>
      </c>
      <c r="L7" s="105" t="s">
        <v>469</v>
      </c>
      <c r="M7" s="105">
        <v>208.28</v>
      </c>
      <c r="N7" s="105">
        <v>6.86</v>
      </c>
      <c r="P7" s="98">
        <f t="shared" si="0"/>
        <v>5</v>
      </c>
      <c r="Q7" s="105" t="s">
        <v>264</v>
      </c>
      <c r="R7" s="105">
        <v>127.51</v>
      </c>
      <c r="S7" s="105">
        <v>2.92</v>
      </c>
      <c r="IV7"/>
    </row>
    <row r="8" spans="1:256" ht="12.75">
      <c r="A8" s="105">
        <f t="shared" si="1"/>
        <v>6</v>
      </c>
      <c r="B8" s="105" t="s">
        <v>311</v>
      </c>
      <c r="C8" s="105">
        <v>670.63</v>
      </c>
      <c r="D8" s="105">
        <v>0.51</v>
      </c>
      <c r="F8" s="105">
        <f t="shared" si="2"/>
        <v>6</v>
      </c>
      <c r="G8" s="105" t="s">
        <v>123</v>
      </c>
      <c r="H8" s="105">
        <v>423.53</v>
      </c>
      <c r="I8" s="105">
        <v>1.34</v>
      </c>
      <c r="K8" s="105">
        <f t="shared" si="3"/>
        <v>6</v>
      </c>
      <c r="L8" s="105" t="s">
        <v>189</v>
      </c>
      <c r="M8" s="105">
        <v>231.47</v>
      </c>
      <c r="N8" s="105">
        <v>0.16</v>
      </c>
      <c r="P8" s="98">
        <f t="shared" si="0"/>
        <v>6</v>
      </c>
      <c r="Q8" s="105" t="s">
        <v>578</v>
      </c>
      <c r="R8" s="105">
        <v>138.02</v>
      </c>
      <c r="S8" s="105">
        <v>-0.19</v>
      </c>
      <c r="IV8"/>
    </row>
    <row r="9" spans="1:256" ht="12.75">
      <c r="A9" s="105">
        <f t="shared" si="1"/>
        <v>7</v>
      </c>
      <c r="B9" s="105" t="s">
        <v>50</v>
      </c>
      <c r="C9" s="105">
        <v>661.39</v>
      </c>
      <c r="D9" s="105">
        <v>-0.36</v>
      </c>
      <c r="F9" s="105">
        <f t="shared" si="2"/>
        <v>7</v>
      </c>
      <c r="G9" s="105" t="s">
        <v>287</v>
      </c>
      <c r="H9" s="105">
        <v>461.59</v>
      </c>
      <c r="I9" s="105">
        <v>-1.49</v>
      </c>
      <c r="K9" s="105">
        <f t="shared" si="3"/>
        <v>7</v>
      </c>
      <c r="L9" s="105" t="s">
        <v>226</v>
      </c>
      <c r="M9" s="105">
        <v>218.76</v>
      </c>
      <c r="N9" s="105">
        <v>2.01</v>
      </c>
      <c r="P9" s="98">
        <f t="shared" si="0"/>
        <v>7</v>
      </c>
      <c r="Q9" s="105" t="s">
        <v>254</v>
      </c>
      <c r="R9" s="105">
        <v>121.46</v>
      </c>
      <c r="S9" s="105">
        <v>1.99</v>
      </c>
      <c r="IV9"/>
    </row>
    <row r="10" spans="1:256" ht="12.75">
      <c r="A10" s="105">
        <f t="shared" si="1"/>
        <v>8</v>
      </c>
      <c r="B10" s="105" t="s">
        <v>45</v>
      </c>
      <c r="C10" s="105">
        <v>593.5</v>
      </c>
      <c r="D10" s="105">
        <v>3.38</v>
      </c>
      <c r="F10" s="105">
        <f t="shared" si="2"/>
        <v>8</v>
      </c>
      <c r="G10" s="105" t="s">
        <v>32</v>
      </c>
      <c r="H10" s="105">
        <v>292.44</v>
      </c>
      <c r="I10" s="105">
        <v>10.16</v>
      </c>
      <c r="K10" s="105">
        <f t="shared" si="3"/>
        <v>8</v>
      </c>
      <c r="L10" s="105" t="s">
        <v>468</v>
      </c>
      <c r="M10" s="105">
        <v>235.99</v>
      </c>
      <c r="N10" s="105">
        <v>-1.53</v>
      </c>
      <c r="P10" s="98">
        <f t="shared" si="0"/>
        <v>8</v>
      </c>
      <c r="Q10" s="105" t="s">
        <v>598</v>
      </c>
      <c r="R10" s="105">
        <v>112.89</v>
      </c>
      <c r="S10" s="105">
        <v>-0.42</v>
      </c>
      <c r="IV10"/>
    </row>
    <row r="11" spans="1:256" ht="12.75">
      <c r="A11" s="105">
        <f t="shared" si="1"/>
        <v>9</v>
      </c>
      <c r="B11" s="105" t="s">
        <v>303</v>
      </c>
      <c r="C11" s="105">
        <v>544.48</v>
      </c>
      <c r="D11" s="105">
        <v>11.19</v>
      </c>
      <c r="F11" s="105">
        <f t="shared" si="2"/>
        <v>9</v>
      </c>
      <c r="G11" s="105" t="s">
        <v>463</v>
      </c>
      <c r="H11" s="105">
        <v>435.2</v>
      </c>
      <c r="I11" s="105">
        <v>0.01</v>
      </c>
      <c r="K11" s="105">
        <f t="shared" si="3"/>
        <v>9</v>
      </c>
      <c r="L11" s="105" t="s">
        <v>258</v>
      </c>
      <c r="M11" s="105">
        <v>193.29</v>
      </c>
      <c r="N11" s="105">
        <v>7.98</v>
      </c>
      <c r="P11" s="98">
        <f t="shared" si="0"/>
        <v>9</v>
      </c>
      <c r="Q11" s="105" t="s">
        <v>592</v>
      </c>
      <c r="R11" s="105">
        <v>67.29</v>
      </c>
      <c r="S11" s="105">
        <v>8.53</v>
      </c>
      <c r="IV11"/>
    </row>
    <row r="12" spans="1:256" ht="12.75">
      <c r="A12" s="105">
        <f t="shared" si="1"/>
        <v>10</v>
      </c>
      <c r="B12" s="105" t="s">
        <v>281</v>
      </c>
      <c r="C12" s="105">
        <v>519.45</v>
      </c>
      <c r="D12" s="105">
        <v>14.57</v>
      </c>
      <c r="F12" s="105">
        <f t="shared" si="2"/>
        <v>10</v>
      </c>
      <c r="G12" s="105" t="s">
        <v>191</v>
      </c>
      <c r="H12" s="105">
        <v>347.56</v>
      </c>
      <c r="I12" s="105">
        <v>1.46</v>
      </c>
      <c r="K12" s="105">
        <f t="shared" si="3"/>
        <v>10</v>
      </c>
      <c r="L12" s="105" t="s">
        <v>43</v>
      </c>
      <c r="M12" s="105">
        <v>287.26</v>
      </c>
      <c r="N12" s="105">
        <v>-1.84</v>
      </c>
      <c r="P12" s="98">
        <f t="shared" si="0"/>
        <v>10</v>
      </c>
      <c r="Q12" s="105" t="s">
        <v>79</v>
      </c>
      <c r="R12" s="105">
        <v>116.43</v>
      </c>
      <c r="S12" s="105">
        <v>0.01</v>
      </c>
      <c r="IV12"/>
    </row>
    <row r="13" spans="1:256" ht="12.75">
      <c r="A13" s="105">
        <f t="shared" si="1"/>
        <v>11</v>
      </c>
      <c r="B13" s="105" t="s">
        <v>302</v>
      </c>
      <c r="C13" s="105">
        <v>554.94</v>
      </c>
      <c r="D13" s="105">
        <v>2.94</v>
      </c>
      <c r="F13" s="105">
        <f t="shared" si="2"/>
        <v>11</v>
      </c>
      <c r="G13" s="105" t="s">
        <v>304</v>
      </c>
      <c r="H13" s="105">
        <v>430.15</v>
      </c>
      <c r="I13" s="105">
        <v>-1.33</v>
      </c>
      <c r="K13" s="105">
        <f t="shared" si="3"/>
        <v>11</v>
      </c>
      <c r="L13" s="105" t="s">
        <v>467</v>
      </c>
      <c r="M13" s="105">
        <v>256.27</v>
      </c>
      <c r="N13" s="105">
        <v>0.19</v>
      </c>
      <c r="P13" s="98">
        <f t="shared" si="0"/>
        <v>11</v>
      </c>
      <c r="Q13" s="105" t="s">
        <v>519</v>
      </c>
      <c r="R13" s="105">
        <v>96.91</v>
      </c>
      <c r="S13" s="105">
        <v>4.67</v>
      </c>
      <c r="IV13"/>
    </row>
    <row r="14" spans="1:256" ht="12.75">
      <c r="A14" s="105">
        <f t="shared" si="1"/>
        <v>12</v>
      </c>
      <c r="B14" s="105" t="s">
        <v>581</v>
      </c>
      <c r="C14" s="105">
        <v>560.33</v>
      </c>
      <c r="D14" s="105">
        <v>6.72</v>
      </c>
      <c r="F14" s="105">
        <f t="shared" si="2"/>
        <v>12</v>
      </c>
      <c r="G14" s="105" t="s">
        <v>60</v>
      </c>
      <c r="H14" s="105">
        <v>398.7</v>
      </c>
      <c r="I14" s="105">
        <v>-4.89</v>
      </c>
      <c r="K14" s="105">
        <f t="shared" si="3"/>
        <v>12</v>
      </c>
      <c r="L14" s="105" t="s">
        <v>130</v>
      </c>
      <c r="M14" s="105">
        <v>208.78</v>
      </c>
      <c r="N14" s="105">
        <v>0.19</v>
      </c>
      <c r="P14" s="98">
        <f t="shared" si="0"/>
        <v>12</v>
      </c>
      <c r="Q14" s="105" t="s">
        <v>262</v>
      </c>
      <c r="R14" s="105">
        <v>114.34</v>
      </c>
      <c r="S14" s="105">
        <v>-2.41</v>
      </c>
      <c r="IV14"/>
    </row>
    <row r="15" spans="1:256" ht="12.75">
      <c r="A15" s="105">
        <f t="shared" si="1"/>
        <v>13</v>
      </c>
      <c r="B15" s="105" t="s">
        <v>601</v>
      </c>
      <c r="C15" s="105">
        <v>580</v>
      </c>
      <c r="D15" s="105">
        <v>4.02</v>
      </c>
      <c r="F15" s="105">
        <f t="shared" si="2"/>
        <v>13</v>
      </c>
      <c r="G15" s="105" t="s">
        <v>253</v>
      </c>
      <c r="H15" s="105">
        <v>348.27</v>
      </c>
      <c r="I15" s="105">
        <v>1.92</v>
      </c>
      <c r="K15" s="105">
        <f t="shared" si="3"/>
        <v>13</v>
      </c>
      <c r="L15" s="105" t="s">
        <v>246</v>
      </c>
      <c r="M15" s="105">
        <v>200.14</v>
      </c>
      <c r="N15" s="105">
        <v>3.22</v>
      </c>
      <c r="P15" s="98">
        <f t="shared" si="0"/>
        <v>13</v>
      </c>
      <c r="Q15" s="105" t="s">
        <v>584</v>
      </c>
      <c r="R15" s="105">
        <v>0</v>
      </c>
      <c r="S15" s="105">
        <v>11.66</v>
      </c>
      <c r="IV15"/>
    </row>
    <row r="16" spans="1:256" ht="12.75">
      <c r="A16" s="105">
        <f t="shared" si="1"/>
        <v>14</v>
      </c>
      <c r="B16" s="105" t="s">
        <v>181</v>
      </c>
      <c r="C16" s="105">
        <v>572</v>
      </c>
      <c r="D16" s="105">
        <v>3.33</v>
      </c>
      <c r="F16" s="105">
        <f t="shared" si="2"/>
        <v>14</v>
      </c>
      <c r="G16" s="105" t="s">
        <v>465</v>
      </c>
      <c r="H16" s="105">
        <v>242.2</v>
      </c>
      <c r="I16" s="105">
        <v>10.96</v>
      </c>
      <c r="K16" s="105">
        <f t="shared" si="3"/>
        <v>14</v>
      </c>
      <c r="L16" s="105" t="s">
        <v>153</v>
      </c>
      <c r="M16" s="105">
        <v>248.1</v>
      </c>
      <c r="N16" s="105">
        <v>-2.34</v>
      </c>
      <c r="P16" s="98">
        <f t="shared" si="0"/>
        <v>14</v>
      </c>
      <c r="Q16" s="105" t="s">
        <v>147</v>
      </c>
      <c r="R16" s="105">
        <v>129.17</v>
      </c>
      <c r="S16" s="105">
        <v>-3.6</v>
      </c>
      <c r="IV16"/>
    </row>
    <row r="17" spans="1:256" ht="12.75">
      <c r="A17" s="105">
        <f t="shared" si="1"/>
        <v>15</v>
      </c>
      <c r="B17" s="105" t="s">
        <v>107</v>
      </c>
      <c r="C17" s="105">
        <v>420.16</v>
      </c>
      <c r="D17" s="105">
        <v>31.51</v>
      </c>
      <c r="F17" s="105">
        <f t="shared" si="2"/>
        <v>15</v>
      </c>
      <c r="G17" s="105" t="s">
        <v>292</v>
      </c>
      <c r="H17" s="105">
        <v>386.44</v>
      </c>
      <c r="I17" s="105">
        <v>-3.5</v>
      </c>
      <c r="K17" s="105">
        <f t="shared" si="3"/>
        <v>15</v>
      </c>
      <c r="L17" s="105" t="s">
        <v>204</v>
      </c>
      <c r="M17" s="105">
        <v>221.09</v>
      </c>
      <c r="N17" s="105">
        <v>-2.09</v>
      </c>
      <c r="P17" s="98">
        <f t="shared" si="0"/>
        <v>15</v>
      </c>
      <c r="Q17" s="105" t="s">
        <v>227</v>
      </c>
      <c r="R17" s="105">
        <v>76.92</v>
      </c>
      <c r="S17" s="105">
        <v>0.59</v>
      </c>
      <c r="IV17"/>
    </row>
    <row r="18" spans="1:256" ht="12.75">
      <c r="A18" s="105">
        <f t="shared" si="1"/>
        <v>16</v>
      </c>
      <c r="B18" s="105" t="s">
        <v>273</v>
      </c>
      <c r="C18" s="105">
        <v>594.56</v>
      </c>
      <c r="D18" s="105">
        <v>-5.58</v>
      </c>
      <c r="F18" s="105">
        <f t="shared" si="2"/>
        <v>16</v>
      </c>
      <c r="G18" s="105" t="s">
        <v>33</v>
      </c>
      <c r="H18" s="105">
        <v>375.43</v>
      </c>
      <c r="I18" s="105">
        <v>-3.09</v>
      </c>
      <c r="K18" s="105">
        <f t="shared" si="3"/>
        <v>16</v>
      </c>
      <c r="L18" s="105" t="s">
        <v>278</v>
      </c>
      <c r="M18" s="105">
        <v>119.31</v>
      </c>
      <c r="N18" s="105">
        <v>3.44</v>
      </c>
      <c r="P18" s="98">
        <f t="shared" si="0"/>
        <v>16</v>
      </c>
      <c r="Q18" s="105" t="s">
        <v>526</v>
      </c>
      <c r="R18" s="105">
        <v>59.24</v>
      </c>
      <c r="S18" s="105">
        <v>0.63</v>
      </c>
      <c r="IV18"/>
    </row>
    <row r="19" spans="1:256" ht="12.75">
      <c r="A19" s="105">
        <f t="shared" si="1"/>
        <v>17</v>
      </c>
      <c r="B19" s="105" t="s">
        <v>148</v>
      </c>
      <c r="C19" s="105">
        <v>631.7</v>
      </c>
      <c r="D19" s="105">
        <v>-4.62</v>
      </c>
      <c r="F19" s="105">
        <f t="shared" si="2"/>
        <v>17</v>
      </c>
      <c r="G19" s="105" t="s">
        <v>574</v>
      </c>
      <c r="H19" s="105">
        <v>341.73</v>
      </c>
      <c r="I19" s="105">
        <v>-1.4</v>
      </c>
      <c r="K19" s="105">
        <f t="shared" si="3"/>
        <v>17</v>
      </c>
      <c r="L19" s="105" t="s">
        <v>12</v>
      </c>
      <c r="M19" s="105">
        <v>172.54</v>
      </c>
      <c r="N19" s="105">
        <v>4.61</v>
      </c>
      <c r="P19" s="98">
        <f t="shared" si="0"/>
        <v>17</v>
      </c>
      <c r="Q19" s="105" t="s">
        <v>280</v>
      </c>
      <c r="R19" s="105">
        <v>99.5</v>
      </c>
      <c r="S19" s="105">
        <v>3.65</v>
      </c>
      <c r="IV19"/>
    </row>
    <row r="20" spans="1:256" ht="12.75">
      <c r="A20" s="105">
        <f t="shared" si="1"/>
        <v>18</v>
      </c>
      <c r="B20" s="105" t="s">
        <v>243</v>
      </c>
      <c r="C20" s="105">
        <v>563.71</v>
      </c>
      <c r="D20" s="105">
        <v>-3.31</v>
      </c>
      <c r="F20" s="105">
        <f t="shared" si="2"/>
        <v>18</v>
      </c>
      <c r="G20" s="105" t="s">
        <v>506</v>
      </c>
      <c r="H20" s="105">
        <v>246.5</v>
      </c>
      <c r="I20" s="105">
        <v>1.32</v>
      </c>
      <c r="K20" s="105">
        <f t="shared" si="3"/>
        <v>18</v>
      </c>
      <c r="L20" s="105" t="s">
        <v>308</v>
      </c>
      <c r="M20" s="105">
        <v>113.75</v>
      </c>
      <c r="N20" s="105">
        <v>7.59</v>
      </c>
      <c r="P20" s="98">
        <f t="shared" si="0"/>
        <v>18</v>
      </c>
      <c r="Q20" s="105" t="s">
        <v>527</v>
      </c>
      <c r="R20" s="105">
        <v>60.13</v>
      </c>
      <c r="S20" s="105">
        <v>1.05</v>
      </c>
      <c r="IV20"/>
    </row>
    <row r="21" spans="1:256" ht="12.75">
      <c r="A21" s="105">
        <f t="shared" si="1"/>
        <v>19</v>
      </c>
      <c r="B21" s="105" t="s">
        <v>205</v>
      </c>
      <c r="C21" s="105">
        <v>607.69</v>
      </c>
      <c r="D21" s="105">
        <v>-5.97</v>
      </c>
      <c r="F21" s="105">
        <f t="shared" si="2"/>
        <v>19</v>
      </c>
      <c r="G21" s="105" t="s">
        <v>121</v>
      </c>
      <c r="H21" s="105">
        <v>269.75</v>
      </c>
      <c r="I21" s="105">
        <v>0.66</v>
      </c>
      <c r="K21" s="105">
        <f t="shared" si="3"/>
        <v>19</v>
      </c>
      <c r="L21" s="105" t="s">
        <v>231</v>
      </c>
      <c r="M21" s="105">
        <v>153.83</v>
      </c>
      <c r="N21" s="105">
        <v>3.23</v>
      </c>
      <c r="P21" s="98">
        <f t="shared" si="0"/>
        <v>19</v>
      </c>
      <c r="Q21" s="105" t="s">
        <v>518</v>
      </c>
      <c r="R21" s="105">
        <v>81.55</v>
      </c>
      <c r="S21" s="105">
        <v>2.67</v>
      </c>
      <c r="IV21"/>
    </row>
    <row r="22" spans="1:256" ht="12.75">
      <c r="A22" s="105">
        <f t="shared" si="1"/>
        <v>20</v>
      </c>
      <c r="B22" s="105" t="s">
        <v>461</v>
      </c>
      <c r="C22" s="105">
        <v>420.62</v>
      </c>
      <c r="D22" s="105">
        <v>7.93</v>
      </c>
      <c r="F22" s="106">
        <f t="shared" si="2"/>
        <v>20</v>
      </c>
      <c r="G22" s="106" t="s">
        <v>580</v>
      </c>
      <c r="H22" s="106">
        <v>255.24</v>
      </c>
      <c r="I22" s="106">
        <v>-2.85</v>
      </c>
      <c r="K22" s="105">
        <f t="shared" si="3"/>
        <v>20</v>
      </c>
      <c r="L22" s="105" t="s">
        <v>160</v>
      </c>
      <c r="M22" s="105">
        <v>160.28</v>
      </c>
      <c r="N22" s="105">
        <v>-0.81</v>
      </c>
      <c r="P22" s="98">
        <f t="shared" si="0"/>
        <v>20</v>
      </c>
      <c r="Q22" s="105" t="s">
        <v>313</v>
      </c>
      <c r="R22" s="105">
        <v>84.42</v>
      </c>
      <c r="S22" s="105">
        <v>-1.26</v>
      </c>
      <c r="IV22"/>
    </row>
    <row r="23" spans="1:256" ht="12.75">
      <c r="A23" s="105">
        <f t="shared" si="1"/>
        <v>21</v>
      </c>
      <c r="B23" s="105" t="s">
        <v>576</v>
      </c>
      <c r="C23" s="105">
        <v>394.31</v>
      </c>
      <c r="D23" s="105">
        <v>11.22</v>
      </c>
      <c r="F23" s="106">
        <f t="shared" si="2"/>
        <v>21</v>
      </c>
      <c r="G23" s="106" t="s">
        <v>158</v>
      </c>
      <c r="H23" s="106">
        <v>163.65</v>
      </c>
      <c r="I23" s="106">
        <v>3.15</v>
      </c>
      <c r="K23" s="105">
        <f t="shared" si="3"/>
        <v>21</v>
      </c>
      <c r="L23" s="105" t="s">
        <v>70</v>
      </c>
      <c r="M23" s="105">
        <v>201.47</v>
      </c>
      <c r="N23" s="105">
        <v>-0.6</v>
      </c>
      <c r="P23" s="106">
        <f t="shared" si="0"/>
        <v>21</v>
      </c>
      <c r="Q23" s="106" t="s">
        <v>603</v>
      </c>
      <c r="R23" s="106">
        <v>78.92</v>
      </c>
      <c r="S23" s="106">
        <v>1.9</v>
      </c>
      <c r="IV23"/>
    </row>
    <row r="24" spans="1:256" ht="12.75">
      <c r="A24" s="105">
        <f t="shared" si="1"/>
        <v>22</v>
      </c>
      <c r="B24" s="105" t="s">
        <v>150</v>
      </c>
      <c r="C24" s="105">
        <v>449.27</v>
      </c>
      <c r="D24" s="105">
        <v>17.13</v>
      </c>
      <c r="F24" s="106">
        <f t="shared" si="2"/>
        <v>22</v>
      </c>
      <c r="G24" s="106" t="s">
        <v>241</v>
      </c>
      <c r="H24" s="106">
        <v>229.79</v>
      </c>
      <c r="I24" s="106">
        <v>-1.66</v>
      </c>
      <c r="K24" s="105">
        <f t="shared" si="3"/>
        <v>22</v>
      </c>
      <c r="L24" s="105" t="s">
        <v>473</v>
      </c>
      <c r="M24" s="105">
        <v>147.16</v>
      </c>
      <c r="N24" s="105">
        <v>1.62</v>
      </c>
      <c r="P24" s="106">
        <f t="shared" si="0"/>
        <v>22</v>
      </c>
      <c r="Q24" s="106" t="s">
        <v>524</v>
      </c>
      <c r="R24" s="106">
        <v>93.5</v>
      </c>
      <c r="S24" s="106">
        <v>-4.17</v>
      </c>
      <c r="IV24"/>
    </row>
    <row r="25" spans="1:256" ht="12.75">
      <c r="A25" s="105">
        <f t="shared" si="1"/>
        <v>23</v>
      </c>
      <c r="B25" s="105" t="s">
        <v>481</v>
      </c>
      <c r="C25" s="105">
        <v>487.69</v>
      </c>
      <c r="D25" s="105">
        <v>2.78</v>
      </c>
      <c r="K25" s="106">
        <f t="shared" si="3"/>
        <v>23</v>
      </c>
      <c r="L25" s="106" t="s">
        <v>510</v>
      </c>
      <c r="M25" s="106">
        <v>115.16</v>
      </c>
      <c r="N25" s="106">
        <v>6.1</v>
      </c>
      <c r="P25" s="106">
        <f t="shared" si="0"/>
        <v>23</v>
      </c>
      <c r="Q25" s="106" t="s">
        <v>589</v>
      </c>
      <c r="R25" s="106">
        <v>58.77</v>
      </c>
      <c r="S25" s="106">
        <v>-2.19</v>
      </c>
      <c r="IV25"/>
    </row>
    <row r="26" spans="1:256" ht="12.75">
      <c r="A26" s="105">
        <f t="shared" si="1"/>
        <v>24</v>
      </c>
      <c r="B26" s="105" t="s">
        <v>314</v>
      </c>
      <c r="C26" s="105">
        <v>529.66</v>
      </c>
      <c r="D26" s="105">
        <v>-6.5</v>
      </c>
      <c r="K26" s="106">
        <f t="shared" si="3"/>
        <v>24</v>
      </c>
      <c r="L26" s="106" t="s">
        <v>268</v>
      </c>
      <c r="M26" s="106">
        <v>213.71</v>
      </c>
      <c r="N26" s="106">
        <v>-7.01</v>
      </c>
      <c r="IV26"/>
    </row>
    <row r="27" spans="1:256" ht="12.75">
      <c r="A27" s="105">
        <f t="shared" si="1"/>
        <v>25</v>
      </c>
      <c r="B27" s="105" t="s">
        <v>605</v>
      </c>
      <c r="C27" s="105">
        <v>422.95</v>
      </c>
      <c r="D27" s="105">
        <v>16.58</v>
      </c>
      <c r="K27" s="106">
        <f t="shared" si="3"/>
        <v>25</v>
      </c>
      <c r="L27" s="106" t="s">
        <v>203</v>
      </c>
      <c r="M27" s="106">
        <v>172.18</v>
      </c>
      <c r="N27" s="106">
        <v>-4.67</v>
      </c>
      <c r="IV27"/>
    </row>
    <row r="28" spans="1:256" ht="12.75">
      <c r="A28" s="105">
        <f t="shared" si="1"/>
        <v>26</v>
      </c>
      <c r="B28" s="105" t="s">
        <v>250</v>
      </c>
      <c r="C28" s="105">
        <v>508.81</v>
      </c>
      <c r="D28" s="105">
        <v>7.42</v>
      </c>
      <c r="IV28"/>
    </row>
    <row r="29" spans="1:256" ht="12.75">
      <c r="A29" s="105">
        <f t="shared" si="1"/>
        <v>27</v>
      </c>
      <c r="B29" s="105" t="s">
        <v>44</v>
      </c>
      <c r="C29" s="105">
        <v>532.7</v>
      </c>
      <c r="D29" s="105">
        <v>-3.19</v>
      </c>
      <c r="IV29"/>
    </row>
    <row r="30" spans="1:256" ht="12.75">
      <c r="A30" s="105">
        <f t="shared" si="1"/>
        <v>28</v>
      </c>
      <c r="B30" s="105" t="s">
        <v>259</v>
      </c>
      <c r="C30" s="105">
        <v>524.87</v>
      </c>
      <c r="D30" s="105">
        <v>-8.02</v>
      </c>
      <c r="IV30"/>
    </row>
    <row r="31" spans="1:256" ht="12.75">
      <c r="A31" s="105">
        <f t="shared" si="1"/>
        <v>29</v>
      </c>
      <c r="B31" s="105" t="s">
        <v>83</v>
      </c>
      <c r="C31" s="105">
        <v>545.96</v>
      </c>
      <c r="D31" s="105">
        <v>-6.37</v>
      </c>
      <c r="IV31"/>
    </row>
    <row r="32" spans="1:256" ht="12.75">
      <c r="A32" s="105">
        <f t="shared" si="1"/>
        <v>30</v>
      </c>
      <c r="B32" s="105" t="s">
        <v>66</v>
      </c>
      <c r="C32" s="105">
        <v>371.55</v>
      </c>
      <c r="D32" s="105">
        <v>0.05</v>
      </c>
      <c r="IV32"/>
    </row>
    <row r="33" spans="1:256" ht="12.75">
      <c r="A33" s="105">
        <f t="shared" si="1"/>
        <v>31</v>
      </c>
      <c r="B33" s="105" t="s">
        <v>178</v>
      </c>
      <c r="C33" s="105">
        <v>404.18</v>
      </c>
      <c r="D33" s="105">
        <v>8.3</v>
      </c>
      <c r="IV33"/>
    </row>
    <row r="34" spans="1:256" ht="12.75">
      <c r="A34" s="105">
        <f t="shared" si="1"/>
        <v>32</v>
      </c>
      <c r="B34" s="105" t="s">
        <v>337</v>
      </c>
      <c r="C34" s="105">
        <v>550</v>
      </c>
      <c r="D34" s="105">
        <v>-1.35</v>
      </c>
      <c r="IV34"/>
    </row>
    <row r="35" spans="1:256" ht="12.75">
      <c r="A35" s="105">
        <f t="shared" si="1"/>
        <v>33</v>
      </c>
      <c r="B35" s="105" t="s">
        <v>582</v>
      </c>
      <c r="C35" s="105">
        <v>392.42</v>
      </c>
      <c r="D35" s="105">
        <v>16.69</v>
      </c>
      <c r="IV35"/>
    </row>
    <row r="36" spans="1:4" ht="12.75">
      <c r="A36" s="105">
        <f t="shared" si="1"/>
        <v>34</v>
      </c>
      <c r="B36" s="105" t="s">
        <v>486</v>
      </c>
      <c r="C36" s="105">
        <v>437.18</v>
      </c>
      <c r="D36" s="105">
        <v>5.88</v>
      </c>
    </row>
    <row r="37" spans="1:4" ht="12.75">
      <c r="A37" s="105">
        <f t="shared" si="1"/>
        <v>35</v>
      </c>
      <c r="B37" s="105" t="s">
        <v>301</v>
      </c>
      <c r="C37" s="105">
        <v>397.63</v>
      </c>
      <c r="D37" s="105">
        <v>14.72</v>
      </c>
    </row>
    <row r="38" spans="1:4" ht="12.75">
      <c r="A38" s="105">
        <f t="shared" si="1"/>
        <v>36</v>
      </c>
      <c r="B38" s="105" t="s">
        <v>457</v>
      </c>
      <c r="C38" s="105">
        <v>457.1</v>
      </c>
      <c r="D38" s="105">
        <v>-8.17</v>
      </c>
    </row>
    <row r="39" spans="1:4" ht="12.75">
      <c r="A39" s="105">
        <f t="shared" si="1"/>
        <v>37</v>
      </c>
      <c r="B39" s="105" t="s">
        <v>269</v>
      </c>
      <c r="C39" s="105">
        <v>517.51</v>
      </c>
      <c r="D39" s="105">
        <v>0.45</v>
      </c>
    </row>
    <row r="40" spans="1:4" ht="12.75">
      <c r="A40" s="105">
        <f t="shared" si="1"/>
        <v>38</v>
      </c>
      <c r="B40" s="105" t="s">
        <v>463</v>
      </c>
      <c r="C40" s="105">
        <v>435.2</v>
      </c>
      <c r="D40" s="105">
        <v>-4.4</v>
      </c>
    </row>
    <row r="41" spans="1:4" ht="12.75">
      <c r="A41" s="105">
        <f t="shared" si="1"/>
        <v>39</v>
      </c>
      <c r="B41" s="105" t="s">
        <v>207</v>
      </c>
      <c r="C41" s="105">
        <v>482.02</v>
      </c>
      <c r="D41" s="105">
        <v>-4.96</v>
      </c>
    </row>
    <row r="42" spans="1:4" ht="12.75">
      <c r="A42" s="105">
        <f t="shared" si="1"/>
        <v>40</v>
      </c>
      <c r="B42" s="105" t="s">
        <v>299</v>
      </c>
      <c r="C42" s="105">
        <v>369.11</v>
      </c>
      <c r="D42" s="105">
        <v>5.9</v>
      </c>
    </row>
    <row r="43" spans="1:4" ht="12.75">
      <c r="A43" s="105">
        <f t="shared" si="1"/>
        <v>41</v>
      </c>
      <c r="B43" s="105" t="s">
        <v>459</v>
      </c>
      <c r="C43" s="105">
        <v>498.19</v>
      </c>
      <c r="D43" s="105">
        <v>-2.87</v>
      </c>
    </row>
    <row r="44" spans="1:4" ht="12.75">
      <c r="A44" s="106">
        <f t="shared" si="1"/>
        <v>42</v>
      </c>
      <c r="B44" s="106" t="s">
        <v>251</v>
      </c>
      <c r="C44" s="106">
        <v>396.54</v>
      </c>
      <c r="D44" s="106">
        <v>2.81</v>
      </c>
    </row>
    <row r="45" spans="1:4" ht="12.75">
      <c r="A45" s="106">
        <f t="shared" si="1"/>
        <v>43</v>
      </c>
      <c r="B45" s="106" t="s">
        <v>127</v>
      </c>
      <c r="C45" s="106">
        <v>488.6</v>
      </c>
      <c r="D45" s="106">
        <v>-10.14</v>
      </c>
    </row>
    <row r="46" spans="1:4" ht="12.75">
      <c r="A46" s="106">
        <f t="shared" si="1"/>
        <v>44</v>
      </c>
      <c r="B46" s="106" t="s">
        <v>185</v>
      </c>
      <c r="C46" s="106">
        <v>336.22</v>
      </c>
      <c r="D46" s="106">
        <v>7.11</v>
      </c>
    </row>
  </sheetData>
  <sheetProtection selectLockedCells="1" selectUnlockedCells="1"/>
  <mergeCells count="4">
    <mergeCell ref="A1:D1"/>
    <mergeCell ref="F1:I1"/>
    <mergeCell ref="K1:N1"/>
    <mergeCell ref="P1:S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91"/>
  <sheetViews>
    <sheetView showGridLines="0" zoomScale="85" zoomScaleNormal="85" workbookViewId="0" topLeftCell="A1">
      <selection activeCell="K25" sqref="K25"/>
    </sheetView>
  </sheetViews>
  <sheetFormatPr defaultColWidth="9.140625" defaultRowHeight="12.75"/>
  <cols>
    <col min="1" max="1" width="18.57421875" style="0" customWidth="1"/>
    <col min="2" max="2" width="7.140625" style="0" customWidth="1"/>
    <col min="3" max="3" width="6.8515625" style="0" customWidth="1"/>
    <col min="4" max="4" width="5.57421875" style="0" customWidth="1"/>
    <col min="6" max="6" width="18.57421875" style="0" customWidth="1"/>
    <col min="7" max="7" width="7.140625" style="0" customWidth="1"/>
    <col min="8" max="8" width="6.8515625" style="0" customWidth="1"/>
    <col min="9" max="9" width="5.57421875" style="0" customWidth="1"/>
    <col min="11" max="11" width="16.8515625" style="0" customWidth="1"/>
    <col min="12" max="12" width="7.140625" style="0" customWidth="1"/>
    <col min="13" max="13" width="6.8515625" style="0" customWidth="1"/>
    <col min="14" max="14" width="5.57421875" style="0" customWidth="1"/>
    <col min="16" max="16" width="28.421875" style="0" customWidth="1"/>
  </cols>
  <sheetData>
    <row r="1" spans="1:19" ht="12.75">
      <c r="A1" s="12" t="s">
        <v>0</v>
      </c>
      <c r="B1" s="12" t="s">
        <v>445</v>
      </c>
      <c r="C1" s="12" t="s">
        <v>446</v>
      </c>
      <c r="D1" s="12" t="s">
        <v>447</v>
      </c>
      <c r="F1" s="12" t="s">
        <v>0</v>
      </c>
      <c r="G1" s="12" t="s">
        <v>445</v>
      </c>
      <c r="H1" s="12" t="s">
        <v>446</v>
      </c>
      <c r="I1" s="12" t="s">
        <v>447</v>
      </c>
      <c r="K1" s="12" t="s">
        <v>0</v>
      </c>
      <c r="L1" s="12" t="s">
        <v>445</v>
      </c>
      <c r="M1" s="12" t="s">
        <v>446</v>
      </c>
      <c r="N1" s="12" t="s">
        <v>447</v>
      </c>
      <c r="P1" s="12" t="s">
        <v>632</v>
      </c>
      <c r="Q1" s="12" t="s">
        <v>445</v>
      </c>
      <c r="R1" s="12" t="s">
        <v>446</v>
      </c>
      <c r="S1" s="12" t="s">
        <v>447</v>
      </c>
    </row>
    <row r="2" spans="1:19" ht="12.75">
      <c r="A2" s="12" t="s">
        <v>582</v>
      </c>
      <c r="B2" s="12">
        <v>384.51</v>
      </c>
      <c r="C2" s="12">
        <v>2.19</v>
      </c>
      <c r="D2" s="12">
        <v>33</v>
      </c>
      <c r="F2" s="12" t="s">
        <v>127</v>
      </c>
      <c r="G2" s="12">
        <v>469.23</v>
      </c>
      <c r="H2" s="12">
        <v>0.58</v>
      </c>
      <c r="I2" s="12">
        <v>1</v>
      </c>
      <c r="K2" s="12" t="s">
        <v>465</v>
      </c>
      <c r="L2" s="12">
        <v>236.09</v>
      </c>
      <c r="M2" s="12">
        <v>6.11</v>
      </c>
      <c r="N2" s="12">
        <v>1</v>
      </c>
      <c r="P2" s="12" t="s">
        <v>642</v>
      </c>
      <c r="Q2" s="12">
        <v>1025.97</v>
      </c>
      <c r="R2" s="12">
        <v>0</v>
      </c>
      <c r="S2" s="12">
        <v>1</v>
      </c>
    </row>
    <row r="3" spans="1:19" ht="12.75">
      <c r="A3" s="12" t="s">
        <v>12</v>
      </c>
      <c r="B3" s="12">
        <v>167.43</v>
      </c>
      <c r="C3" s="12">
        <v>5.11</v>
      </c>
      <c r="D3" s="12">
        <v>79</v>
      </c>
      <c r="F3" s="12" t="s">
        <v>292</v>
      </c>
      <c r="G3" s="12">
        <v>376.16</v>
      </c>
      <c r="H3" s="12">
        <v>10.27</v>
      </c>
      <c r="I3" s="12">
        <v>2</v>
      </c>
      <c r="K3" s="12" t="s">
        <v>241</v>
      </c>
      <c r="L3" s="12">
        <v>223.79</v>
      </c>
      <c r="M3" s="12">
        <v>6.01</v>
      </c>
      <c r="N3" s="12">
        <v>2</v>
      </c>
      <c r="P3" s="12" t="s">
        <v>643</v>
      </c>
      <c r="Q3" s="12">
        <v>666.74</v>
      </c>
      <c r="R3" s="12">
        <v>20.48</v>
      </c>
      <c r="S3" s="12">
        <v>2</v>
      </c>
    </row>
    <row r="4" spans="1:19" ht="12.75">
      <c r="A4" s="12" t="s">
        <v>18</v>
      </c>
      <c r="B4" s="12">
        <v>393.1</v>
      </c>
      <c r="C4" s="12">
        <v>3.72</v>
      </c>
      <c r="D4" s="12">
        <v>43</v>
      </c>
      <c r="F4" s="12" t="s">
        <v>486</v>
      </c>
      <c r="G4" s="12">
        <v>366.76</v>
      </c>
      <c r="H4" s="12">
        <v>11.8</v>
      </c>
      <c r="I4" s="12">
        <v>3</v>
      </c>
      <c r="K4" s="12" t="s">
        <v>506</v>
      </c>
      <c r="L4" s="12">
        <v>224.96</v>
      </c>
      <c r="M4" s="12">
        <v>7.74</v>
      </c>
      <c r="N4" s="12">
        <v>3</v>
      </c>
      <c r="P4" s="12" t="s">
        <v>644</v>
      </c>
      <c r="Q4" s="12">
        <v>685.1</v>
      </c>
      <c r="R4" s="12">
        <v>5.96</v>
      </c>
      <c r="S4" s="12">
        <v>3</v>
      </c>
    </row>
    <row r="5" spans="1:19" ht="12.75">
      <c r="A5" s="12" t="s">
        <v>32</v>
      </c>
      <c r="B5" s="12">
        <v>288.26</v>
      </c>
      <c r="C5" s="12">
        <v>4.18</v>
      </c>
      <c r="D5" s="12">
        <v>48</v>
      </c>
      <c r="F5" s="12" t="s">
        <v>247</v>
      </c>
      <c r="G5" s="12">
        <v>394.45</v>
      </c>
      <c r="H5" s="12">
        <v>5.29</v>
      </c>
      <c r="I5" s="12">
        <v>4</v>
      </c>
      <c r="K5" s="12" t="s">
        <v>153</v>
      </c>
      <c r="L5" s="12">
        <v>248.71</v>
      </c>
      <c r="M5" s="12">
        <v>-0.91</v>
      </c>
      <c r="N5" s="12">
        <v>4</v>
      </c>
      <c r="P5" s="12" t="s">
        <v>645</v>
      </c>
      <c r="Q5" s="12">
        <v>682.77</v>
      </c>
      <c r="R5" s="12">
        <v>0.01</v>
      </c>
      <c r="S5" s="12">
        <v>4</v>
      </c>
    </row>
    <row r="6" spans="1:19" ht="12.75">
      <c r="A6" s="12" t="s">
        <v>578</v>
      </c>
      <c r="B6" s="12">
        <v>130</v>
      </c>
      <c r="C6" s="12">
        <v>0.74</v>
      </c>
      <c r="D6" s="12">
        <v>88</v>
      </c>
      <c r="F6" s="12" t="s">
        <v>463</v>
      </c>
      <c r="G6" s="12">
        <v>436.23</v>
      </c>
      <c r="H6" s="12">
        <v>-0.23</v>
      </c>
      <c r="I6" s="12">
        <v>5</v>
      </c>
      <c r="K6" s="12" t="s">
        <v>70</v>
      </c>
      <c r="L6" s="12">
        <v>193.62</v>
      </c>
      <c r="M6" s="12">
        <v>7.73</v>
      </c>
      <c r="N6" s="12">
        <v>5</v>
      </c>
      <c r="P6" s="12" t="s">
        <v>646</v>
      </c>
      <c r="Q6" s="12">
        <v>1066.72</v>
      </c>
      <c r="R6" s="12">
        <v>-7.5</v>
      </c>
      <c r="S6" s="12">
        <v>5</v>
      </c>
    </row>
    <row r="7" spans="1:19" ht="12.75">
      <c r="A7" s="12" t="s">
        <v>33</v>
      </c>
      <c r="B7" s="12">
        <v>376.59</v>
      </c>
      <c r="C7" s="12">
        <v>-3.38</v>
      </c>
      <c r="D7" s="12">
        <v>51</v>
      </c>
      <c r="F7" s="12" t="s">
        <v>149</v>
      </c>
      <c r="G7" s="12">
        <v>411.63</v>
      </c>
      <c r="H7" s="12">
        <v>3.12</v>
      </c>
      <c r="I7" s="12">
        <v>6</v>
      </c>
      <c r="K7" s="12" t="s">
        <v>43</v>
      </c>
      <c r="L7" s="12">
        <v>290.53</v>
      </c>
      <c r="M7" s="12">
        <v>-3.28</v>
      </c>
      <c r="N7" s="12">
        <v>6</v>
      </c>
      <c r="P7" s="12" t="s">
        <v>647</v>
      </c>
      <c r="Q7" s="12">
        <v>665.37</v>
      </c>
      <c r="R7" s="12">
        <v>7.41</v>
      </c>
      <c r="S7" s="12">
        <v>6</v>
      </c>
    </row>
    <row r="8" spans="1:19" ht="12.75">
      <c r="A8" s="12" t="s">
        <v>34</v>
      </c>
      <c r="B8" s="12">
        <v>171.67</v>
      </c>
      <c r="C8" s="12">
        <v>-0.03</v>
      </c>
      <c r="D8" s="12">
        <v>87</v>
      </c>
      <c r="F8" s="12" t="s">
        <v>18</v>
      </c>
      <c r="G8" s="12">
        <v>393.1</v>
      </c>
      <c r="H8" s="12">
        <v>3.72</v>
      </c>
      <c r="I8" s="12">
        <v>7</v>
      </c>
      <c r="K8" s="12" t="s">
        <v>82</v>
      </c>
      <c r="L8" s="12">
        <v>185.12</v>
      </c>
      <c r="M8" s="12">
        <v>6.31</v>
      </c>
      <c r="N8" s="12">
        <v>7</v>
      </c>
      <c r="P8" s="12" t="s">
        <v>648</v>
      </c>
      <c r="Q8" s="12">
        <v>690</v>
      </c>
      <c r="R8" s="12">
        <v>2.58</v>
      </c>
      <c r="S8" s="12">
        <v>7</v>
      </c>
    </row>
    <row r="9" spans="1:19" ht="12.75">
      <c r="A9" s="12" t="s">
        <v>43</v>
      </c>
      <c r="B9" s="12">
        <v>290.53</v>
      </c>
      <c r="C9" s="12">
        <v>-3.28</v>
      </c>
      <c r="D9" s="12">
        <v>64</v>
      </c>
      <c r="F9" s="12" t="s">
        <v>60</v>
      </c>
      <c r="G9" s="12">
        <v>396.87</v>
      </c>
      <c r="H9" s="12">
        <v>-0.42</v>
      </c>
      <c r="I9" s="12">
        <v>8</v>
      </c>
      <c r="K9" s="12" t="s">
        <v>476</v>
      </c>
      <c r="L9" s="12">
        <v>185.66</v>
      </c>
      <c r="M9" s="12">
        <v>4.02</v>
      </c>
      <c r="N9" s="12">
        <v>8</v>
      </c>
      <c r="P9" s="12" t="s">
        <v>649</v>
      </c>
      <c r="Q9" s="12">
        <v>686.22</v>
      </c>
      <c r="R9" s="12">
        <v>-2.23</v>
      </c>
      <c r="S9" s="12">
        <v>8</v>
      </c>
    </row>
    <row r="10" spans="1:19" ht="12.75">
      <c r="A10" s="12" t="s">
        <v>44</v>
      </c>
      <c r="B10" s="12">
        <v>517.49</v>
      </c>
      <c r="C10" s="12">
        <v>-0.82</v>
      </c>
      <c r="D10" s="12">
        <v>20</v>
      </c>
      <c r="F10" s="12" t="s">
        <v>531</v>
      </c>
      <c r="G10" s="12">
        <v>458.23</v>
      </c>
      <c r="H10" s="12">
        <v>-0.79</v>
      </c>
      <c r="I10" s="12">
        <v>9</v>
      </c>
      <c r="K10" s="12" t="s">
        <v>309</v>
      </c>
      <c r="L10" s="12">
        <v>208</v>
      </c>
      <c r="M10" s="12">
        <v>8.27</v>
      </c>
      <c r="N10" s="12">
        <v>9</v>
      </c>
      <c r="P10" s="12" t="s">
        <v>650</v>
      </c>
      <c r="Q10" s="12">
        <v>633.44</v>
      </c>
      <c r="R10" s="12">
        <v>4.13</v>
      </c>
      <c r="S10" s="12">
        <v>9</v>
      </c>
    </row>
    <row r="11" spans="1:19" ht="12.75">
      <c r="A11" s="12" t="s">
        <v>468</v>
      </c>
      <c r="B11" s="12">
        <v>214.98</v>
      </c>
      <c r="C11" s="12">
        <v>1.18</v>
      </c>
      <c r="D11" s="12">
        <v>72</v>
      </c>
      <c r="F11" s="12" t="s">
        <v>123</v>
      </c>
      <c r="G11" s="12">
        <v>391.31</v>
      </c>
      <c r="H11" s="12">
        <v>0.54</v>
      </c>
      <c r="I11" s="12">
        <v>10</v>
      </c>
      <c r="K11" s="12" t="s">
        <v>193</v>
      </c>
      <c r="L11" s="12">
        <v>191.17</v>
      </c>
      <c r="M11" s="12">
        <v>6.62</v>
      </c>
      <c r="N11" s="12">
        <v>10</v>
      </c>
      <c r="P11" s="12" t="s">
        <v>651</v>
      </c>
      <c r="Q11" s="12">
        <v>658.91</v>
      </c>
      <c r="R11" s="12">
        <v>-2.28</v>
      </c>
      <c r="S11" s="12">
        <v>10</v>
      </c>
    </row>
    <row r="12" spans="1:19" ht="12.75">
      <c r="A12" s="12" t="s">
        <v>50</v>
      </c>
      <c r="B12" s="12">
        <v>658.91</v>
      </c>
      <c r="C12" s="12">
        <v>-2.28</v>
      </c>
      <c r="D12" s="12">
        <v>10</v>
      </c>
      <c r="F12" s="12" t="s">
        <v>287</v>
      </c>
      <c r="G12" s="12">
        <v>440.78</v>
      </c>
      <c r="H12" s="12">
        <v>-3.95</v>
      </c>
      <c r="I12" s="12">
        <v>11</v>
      </c>
      <c r="K12" s="12" t="s">
        <v>189</v>
      </c>
      <c r="L12" s="12">
        <v>230.28</v>
      </c>
      <c r="M12" s="12">
        <v>1.19</v>
      </c>
      <c r="N12" s="12">
        <v>11</v>
      </c>
      <c r="P12" s="12" t="s">
        <v>652</v>
      </c>
      <c r="Q12" s="12">
        <v>598.14</v>
      </c>
      <c r="R12" s="12">
        <v>-0.34</v>
      </c>
      <c r="S12" s="12">
        <v>11</v>
      </c>
    </row>
    <row r="13" spans="1:19" ht="12.75">
      <c r="A13" s="12" t="s">
        <v>531</v>
      </c>
      <c r="B13" s="12">
        <v>458.23</v>
      </c>
      <c r="C13" s="12">
        <v>-0.79</v>
      </c>
      <c r="D13" s="12">
        <v>45</v>
      </c>
      <c r="F13" s="12" t="s">
        <v>32</v>
      </c>
      <c r="G13" s="12">
        <v>288.26</v>
      </c>
      <c r="H13" s="12">
        <v>4.18</v>
      </c>
      <c r="I13" s="12">
        <v>12</v>
      </c>
      <c r="K13" s="12" t="s">
        <v>214</v>
      </c>
      <c r="L13" s="12">
        <v>225.32</v>
      </c>
      <c r="M13" s="12">
        <v>-2.83</v>
      </c>
      <c r="N13" s="12">
        <v>12</v>
      </c>
      <c r="P13" s="12" t="s">
        <v>653</v>
      </c>
      <c r="Q13" s="12">
        <v>486.64</v>
      </c>
      <c r="R13" s="12">
        <v>13.72</v>
      </c>
      <c r="S13" s="12">
        <v>12</v>
      </c>
    </row>
    <row r="14" spans="1:19" ht="12.75">
      <c r="A14" s="12" t="s">
        <v>60</v>
      </c>
      <c r="B14" s="12">
        <v>396.87</v>
      </c>
      <c r="C14" s="12">
        <v>-0.42</v>
      </c>
      <c r="D14" s="12">
        <v>44</v>
      </c>
      <c r="F14" s="12" t="s">
        <v>191</v>
      </c>
      <c r="G14" s="12">
        <v>344.25</v>
      </c>
      <c r="H14" s="12">
        <v>3.31</v>
      </c>
      <c r="I14" s="12">
        <v>13</v>
      </c>
      <c r="K14" s="12" t="s">
        <v>176</v>
      </c>
      <c r="L14" s="12">
        <v>229.88</v>
      </c>
      <c r="M14" s="12">
        <v>-0.79</v>
      </c>
      <c r="N14" s="12">
        <v>13</v>
      </c>
      <c r="P14" s="12" t="s">
        <v>654</v>
      </c>
      <c r="Q14" s="12">
        <v>600.63</v>
      </c>
      <c r="R14" s="12">
        <v>-0.2</v>
      </c>
      <c r="S14" s="12">
        <v>13</v>
      </c>
    </row>
    <row r="15" spans="1:19" ht="12.75">
      <c r="A15" s="12" t="s">
        <v>66</v>
      </c>
      <c r="B15" s="12">
        <v>378.47</v>
      </c>
      <c r="C15" s="12">
        <v>-6.92</v>
      </c>
      <c r="D15" s="12">
        <v>36</v>
      </c>
      <c r="F15" s="12" t="s">
        <v>306</v>
      </c>
      <c r="G15" s="12">
        <v>323.78</v>
      </c>
      <c r="H15" s="12">
        <v>3.44</v>
      </c>
      <c r="I15" s="12">
        <v>14</v>
      </c>
      <c r="K15" s="12" t="s">
        <v>468</v>
      </c>
      <c r="L15" s="12">
        <v>214.98</v>
      </c>
      <c r="M15" s="12">
        <v>1.18</v>
      </c>
      <c r="N15" s="12">
        <v>14</v>
      </c>
      <c r="P15" s="12" t="s">
        <v>655</v>
      </c>
      <c r="Q15" s="12">
        <v>536.14</v>
      </c>
      <c r="R15" s="12">
        <v>5.1</v>
      </c>
      <c r="S15" s="12">
        <v>14</v>
      </c>
    </row>
    <row r="16" spans="1:19" ht="12.75">
      <c r="A16" s="12" t="s">
        <v>70</v>
      </c>
      <c r="B16" s="12">
        <v>193.62</v>
      </c>
      <c r="C16" s="12">
        <v>7.73</v>
      </c>
      <c r="D16" s="12">
        <v>63</v>
      </c>
      <c r="F16" s="12" t="s">
        <v>33</v>
      </c>
      <c r="G16" s="12">
        <v>376.59</v>
      </c>
      <c r="H16" s="12">
        <v>-3.38</v>
      </c>
      <c r="I16" s="12">
        <v>15</v>
      </c>
      <c r="K16" s="12" t="s">
        <v>204</v>
      </c>
      <c r="L16" s="12">
        <v>224.61</v>
      </c>
      <c r="M16" s="12">
        <v>-2.34</v>
      </c>
      <c r="N16" s="12">
        <v>15</v>
      </c>
      <c r="P16" s="12" t="s">
        <v>656</v>
      </c>
      <c r="Q16" s="12">
        <v>560.96</v>
      </c>
      <c r="R16" s="12">
        <v>-2.8</v>
      </c>
      <c r="S16" s="12">
        <v>15</v>
      </c>
    </row>
    <row r="17" spans="1:19" ht="12.75">
      <c r="A17" s="12" t="s">
        <v>470</v>
      </c>
      <c r="B17" s="12">
        <v>231.71</v>
      </c>
      <c r="C17" s="12">
        <v>1.25</v>
      </c>
      <c r="D17" s="12">
        <v>57</v>
      </c>
      <c r="F17" s="12" t="s">
        <v>185</v>
      </c>
      <c r="G17" s="12">
        <v>319.06</v>
      </c>
      <c r="H17" s="12">
        <v>-1.91</v>
      </c>
      <c r="I17" s="12">
        <v>16</v>
      </c>
      <c r="K17" s="12" t="s">
        <v>175</v>
      </c>
      <c r="L17" s="12">
        <v>108.34</v>
      </c>
      <c r="M17" s="12">
        <v>4.87</v>
      </c>
      <c r="N17" s="12">
        <v>16</v>
      </c>
      <c r="P17" s="12" t="s">
        <v>657</v>
      </c>
      <c r="Q17" s="12">
        <v>509.31</v>
      </c>
      <c r="R17" s="12">
        <v>5.43</v>
      </c>
      <c r="S17" s="12">
        <v>16</v>
      </c>
    </row>
    <row r="18" spans="1:19" ht="12.75">
      <c r="A18" s="12" t="s">
        <v>609</v>
      </c>
      <c r="B18" s="12">
        <v>270</v>
      </c>
      <c r="C18" s="12">
        <v>-0.26</v>
      </c>
      <c r="D18" s="12">
        <v>55</v>
      </c>
      <c r="F18" s="12" t="s">
        <v>360</v>
      </c>
      <c r="G18" s="12">
        <v>267.52</v>
      </c>
      <c r="H18" s="12">
        <v>8.73</v>
      </c>
      <c r="I18" s="12">
        <v>17</v>
      </c>
      <c r="K18" s="12" t="s">
        <v>467</v>
      </c>
      <c r="L18" s="12">
        <v>258.98</v>
      </c>
      <c r="M18" s="12">
        <v>-0.29</v>
      </c>
      <c r="N18" s="12">
        <v>17</v>
      </c>
      <c r="P18" s="12" t="s">
        <v>658</v>
      </c>
      <c r="Q18" s="12">
        <v>531.46</v>
      </c>
      <c r="R18" s="12">
        <v>12.43</v>
      </c>
      <c r="S18" s="12">
        <v>17</v>
      </c>
    </row>
    <row r="19" spans="1:19" ht="12.75">
      <c r="A19" s="12" t="s">
        <v>481</v>
      </c>
      <c r="B19" s="12">
        <v>469.28</v>
      </c>
      <c r="C19" s="12">
        <v>10.27</v>
      </c>
      <c r="D19" s="12">
        <v>21</v>
      </c>
      <c r="F19" s="12" t="s">
        <v>96</v>
      </c>
      <c r="G19" s="12">
        <v>389.69</v>
      </c>
      <c r="H19" s="12">
        <v>-4.14</v>
      </c>
      <c r="I19" s="12">
        <v>18</v>
      </c>
      <c r="K19" s="12" t="s">
        <v>226</v>
      </c>
      <c r="L19" s="12">
        <v>216.85</v>
      </c>
      <c r="M19" s="12">
        <v>1.91</v>
      </c>
      <c r="N19" s="12">
        <v>18</v>
      </c>
      <c r="P19" s="12" t="s">
        <v>659</v>
      </c>
      <c r="Q19" s="12">
        <v>589.54</v>
      </c>
      <c r="R19" s="12">
        <v>-4.7</v>
      </c>
      <c r="S19" s="12">
        <v>18</v>
      </c>
    </row>
    <row r="20" spans="1:19" ht="12.75">
      <c r="A20" s="12" t="s">
        <v>82</v>
      </c>
      <c r="B20" s="12">
        <v>185.12</v>
      </c>
      <c r="C20" s="12">
        <v>6.31</v>
      </c>
      <c r="D20" s="12">
        <v>65</v>
      </c>
      <c r="F20" s="12" t="s">
        <v>574</v>
      </c>
      <c r="G20" s="12">
        <v>271.19</v>
      </c>
      <c r="H20" s="12">
        <v>5.01</v>
      </c>
      <c r="I20" s="12">
        <v>19</v>
      </c>
      <c r="K20" s="12" t="s">
        <v>130</v>
      </c>
      <c r="L20" s="12">
        <v>208.13</v>
      </c>
      <c r="M20" s="12">
        <v>0.49</v>
      </c>
      <c r="N20" s="12">
        <v>19</v>
      </c>
      <c r="P20" s="12" t="s">
        <v>660</v>
      </c>
      <c r="Q20" s="12">
        <v>573.79</v>
      </c>
      <c r="R20" s="12">
        <v>-1.79</v>
      </c>
      <c r="S20" s="12">
        <v>19</v>
      </c>
    </row>
    <row r="21" spans="1:19" ht="12.75">
      <c r="A21" s="12" t="s">
        <v>463</v>
      </c>
      <c r="B21" s="12">
        <v>436.23</v>
      </c>
      <c r="C21" s="12">
        <v>-0.23</v>
      </c>
      <c r="D21" s="12">
        <v>41</v>
      </c>
      <c r="F21" s="12" t="s">
        <v>609</v>
      </c>
      <c r="G21" s="12">
        <v>270</v>
      </c>
      <c r="H21" s="12">
        <v>-0.26</v>
      </c>
      <c r="I21" s="12">
        <v>20</v>
      </c>
      <c r="K21" s="12" t="s">
        <v>591</v>
      </c>
      <c r="L21" s="12">
        <v>147.22</v>
      </c>
      <c r="M21" s="12">
        <v>6.17</v>
      </c>
      <c r="N21" s="12">
        <v>20</v>
      </c>
      <c r="P21" s="12" t="s">
        <v>661</v>
      </c>
      <c r="Q21" s="12">
        <v>517.49</v>
      </c>
      <c r="R21" s="12">
        <v>-0.82</v>
      </c>
      <c r="S21" s="12">
        <v>20</v>
      </c>
    </row>
    <row r="22" spans="1:19" ht="12.75">
      <c r="A22" s="12" t="s">
        <v>86</v>
      </c>
      <c r="B22" s="12">
        <v>1025.97</v>
      </c>
      <c r="C22" s="12">
        <v>0</v>
      </c>
      <c r="D22" s="12">
        <v>1</v>
      </c>
      <c r="F22" s="12" t="s">
        <v>315</v>
      </c>
      <c r="G22" s="12">
        <v>259.31</v>
      </c>
      <c r="H22" s="12">
        <v>0.05</v>
      </c>
      <c r="I22" s="12">
        <v>21</v>
      </c>
      <c r="K22" s="12" t="s">
        <v>12</v>
      </c>
      <c r="L22" s="12">
        <v>167.43</v>
      </c>
      <c r="M22" s="12">
        <v>5.11</v>
      </c>
      <c r="N22" s="12">
        <v>21</v>
      </c>
      <c r="P22" s="12" t="s">
        <v>662</v>
      </c>
      <c r="Q22" s="12">
        <v>469.28</v>
      </c>
      <c r="R22" s="12">
        <v>10.27</v>
      </c>
      <c r="S22" s="12">
        <v>21</v>
      </c>
    </row>
    <row r="23" spans="1:19" ht="12.75">
      <c r="A23" s="12" t="s">
        <v>452</v>
      </c>
      <c r="B23" s="12">
        <v>486.64</v>
      </c>
      <c r="C23" s="12">
        <v>13.72</v>
      </c>
      <c r="D23" s="12">
        <v>12</v>
      </c>
      <c r="F23" s="12" t="s">
        <v>470</v>
      </c>
      <c r="G23" s="12">
        <v>231.71</v>
      </c>
      <c r="H23" s="12">
        <v>1.25</v>
      </c>
      <c r="I23" s="12">
        <v>22</v>
      </c>
      <c r="K23" s="12" t="s">
        <v>231</v>
      </c>
      <c r="L23" s="12">
        <v>149.18</v>
      </c>
      <c r="M23" s="12">
        <v>4.65</v>
      </c>
      <c r="N23" s="12">
        <v>22</v>
      </c>
      <c r="P23" s="12" t="s">
        <v>663</v>
      </c>
      <c r="Q23" s="12">
        <v>501.42</v>
      </c>
      <c r="R23" s="12">
        <v>2.97</v>
      </c>
      <c r="S23" s="12">
        <v>22</v>
      </c>
    </row>
    <row r="24" spans="1:19" ht="12.75">
      <c r="A24" s="12" t="s">
        <v>95</v>
      </c>
      <c r="B24" s="12">
        <v>633.44</v>
      </c>
      <c r="C24" s="12">
        <v>4.13</v>
      </c>
      <c r="D24" s="12">
        <v>9</v>
      </c>
      <c r="F24" s="12" t="s">
        <v>129</v>
      </c>
      <c r="G24" s="12">
        <v>260.46</v>
      </c>
      <c r="H24" s="12">
        <v>-1.82</v>
      </c>
      <c r="I24" s="12">
        <v>23</v>
      </c>
      <c r="K24" s="12" t="s">
        <v>112</v>
      </c>
      <c r="L24" s="12">
        <v>212.2</v>
      </c>
      <c r="M24" s="12">
        <v>-2.66</v>
      </c>
      <c r="N24" s="12">
        <v>23</v>
      </c>
      <c r="P24" s="12" t="s">
        <v>664</v>
      </c>
      <c r="Q24" s="12">
        <v>476.35</v>
      </c>
      <c r="R24" s="12">
        <v>-0.13</v>
      </c>
      <c r="S24" s="12">
        <v>23</v>
      </c>
    </row>
    <row r="25" spans="1:19" ht="12.75">
      <c r="A25" s="12" t="s">
        <v>96</v>
      </c>
      <c r="B25" s="12">
        <v>389.69</v>
      </c>
      <c r="C25" s="12">
        <v>-4.14</v>
      </c>
      <c r="D25" s="12">
        <v>53</v>
      </c>
      <c r="K25" s="12" t="s">
        <v>307</v>
      </c>
      <c r="L25" s="12">
        <v>188.87</v>
      </c>
      <c r="M25" s="12">
        <v>-2.49</v>
      </c>
      <c r="N25" s="12">
        <v>24</v>
      </c>
      <c r="P25" s="12" t="s">
        <v>665</v>
      </c>
      <c r="Q25" s="12">
        <v>319.06</v>
      </c>
      <c r="R25" s="12">
        <v>19.06</v>
      </c>
      <c r="S25" s="12">
        <v>24</v>
      </c>
    </row>
    <row r="26" spans="1:19" ht="12.75">
      <c r="A26" s="12" t="s">
        <v>99</v>
      </c>
      <c r="B26" s="12">
        <v>666.74</v>
      </c>
      <c r="C26" s="12">
        <v>20.48</v>
      </c>
      <c r="D26" s="12">
        <v>2</v>
      </c>
      <c r="K26" s="12" t="s">
        <v>472</v>
      </c>
      <c r="L26" s="12">
        <v>211.83</v>
      </c>
      <c r="M26" s="12">
        <v>2.27</v>
      </c>
      <c r="N26" s="12">
        <v>25</v>
      </c>
      <c r="P26" s="12" t="s">
        <v>666</v>
      </c>
      <c r="Q26" s="12">
        <v>407.56</v>
      </c>
      <c r="R26" s="12">
        <v>12.6</v>
      </c>
      <c r="S26" s="12">
        <v>25</v>
      </c>
    </row>
    <row r="27" spans="1:19" ht="12.75">
      <c r="A27" s="12" t="s">
        <v>107</v>
      </c>
      <c r="B27" s="12">
        <v>407.56</v>
      </c>
      <c r="C27" s="12">
        <v>12.6</v>
      </c>
      <c r="D27" s="12">
        <v>25</v>
      </c>
      <c r="K27" s="12" t="s">
        <v>473</v>
      </c>
      <c r="L27" s="12">
        <v>143.47</v>
      </c>
      <c r="M27" s="12">
        <v>3.69</v>
      </c>
      <c r="N27" s="12">
        <v>26</v>
      </c>
      <c r="P27" s="12" t="s">
        <v>667</v>
      </c>
      <c r="Q27" s="12">
        <v>352.79</v>
      </c>
      <c r="R27" s="12">
        <v>15.89</v>
      </c>
      <c r="S27" s="12">
        <v>26</v>
      </c>
    </row>
    <row r="28" spans="1:19" ht="12.75">
      <c r="A28" s="12" t="s">
        <v>112</v>
      </c>
      <c r="B28" s="12">
        <v>212.2</v>
      </c>
      <c r="C28" s="12">
        <v>-2.66</v>
      </c>
      <c r="D28" s="12">
        <v>81</v>
      </c>
      <c r="K28" s="12" t="s">
        <v>203</v>
      </c>
      <c r="L28" s="12">
        <v>170.63</v>
      </c>
      <c r="M28" s="12">
        <v>1.39</v>
      </c>
      <c r="N28" s="12">
        <v>27</v>
      </c>
      <c r="P28" s="12" t="s">
        <v>668</v>
      </c>
      <c r="Q28" s="12">
        <v>482.46</v>
      </c>
      <c r="R28" s="12">
        <v>-0.14</v>
      </c>
      <c r="S28" s="12">
        <v>27</v>
      </c>
    </row>
    <row r="29" spans="1:19" ht="12.75">
      <c r="A29" s="12" t="s">
        <v>114</v>
      </c>
      <c r="B29" s="12">
        <v>136.56</v>
      </c>
      <c r="C29" s="12">
        <v>-0.67</v>
      </c>
      <c r="D29" s="12">
        <v>89</v>
      </c>
      <c r="K29" s="12" t="s">
        <v>268</v>
      </c>
      <c r="L29" s="12">
        <v>219.17</v>
      </c>
      <c r="M29" s="12">
        <v>-5.46</v>
      </c>
      <c r="N29" s="12">
        <v>28</v>
      </c>
      <c r="P29" s="12" t="s">
        <v>669</v>
      </c>
      <c r="Q29" s="12">
        <v>488.91</v>
      </c>
      <c r="R29" s="12">
        <v>-6.92</v>
      </c>
      <c r="S29" s="12">
        <v>28</v>
      </c>
    </row>
    <row r="30" spans="1:19" ht="12.75">
      <c r="A30" s="12" t="s">
        <v>467</v>
      </c>
      <c r="B30" s="12">
        <v>258.98</v>
      </c>
      <c r="C30" s="12">
        <v>-0.29</v>
      </c>
      <c r="D30" s="12">
        <v>75</v>
      </c>
      <c r="K30" s="12" t="s">
        <v>34</v>
      </c>
      <c r="L30" s="12">
        <v>171.67</v>
      </c>
      <c r="M30" s="12">
        <v>-0.03</v>
      </c>
      <c r="N30" s="12">
        <v>29</v>
      </c>
      <c r="P30" s="12" t="s">
        <v>670</v>
      </c>
      <c r="Q30" s="12">
        <v>507.38</v>
      </c>
      <c r="R30" s="12">
        <v>-5.39</v>
      </c>
      <c r="S30" s="12">
        <v>29</v>
      </c>
    </row>
    <row r="31" spans="1:19" ht="12.75">
      <c r="A31" s="12" t="s">
        <v>486</v>
      </c>
      <c r="B31" s="12">
        <v>366.76</v>
      </c>
      <c r="C31" s="12">
        <v>11.8</v>
      </c>
      <c r="D31" s="12">
        <v>39</v>
      </c>
      <c r="K31" s="12" t="s">
        <v>578</v>
      </c>
      <c r="L31" s="12">
        <v>130</v>
      </c>
      <c r="M31" s="12">
        <v>0.74</v>
      </c>
      <c r="N31" s="12">
        <v>30</v>
      </c>
      <c r="P31" s="12" t="s">
        <v>671</v>
      </c>
      <c r="Q31" s="12">
        <v>488.42</v>
      </c>
      <c r="R31" s="12">
        <v>-6.4</v>
      </c>
      <c r="S31" s="12">
        <v>30</v>
      </c>
    </row>
    <row r="32" spans="1:19" ht="12.75">
      <c r="A32" s="12" t="s">
        <v>123</v>
      </c>
      <c r="B32" s="12">
        <v>391.31</v>
      </c>
      <c r="C32" s="12">
        <v>0.54</v>
      </c>
      <c r="D32" s="12">
        <v>46</v>
      </c>
      <c r="K32" s="12" t="s">
        <v>114</v>
      </c>
      <c r="L32" s="12">
        <v>136.56</v>
      </c>
      <c r="M32" s="12">
        <v>-0.67</v>
      </c>
      <c r="N32" s="12">
        <v>31</v>
      </c>
      <c r="P32" s="12" t="s">
        <v>672</v>
      </c>
      <c r="Q32" s="12">
        <v>389.37</v>
      </c>
      <c r="R32" s="12">
        <v>8.26</v>
      </c>
      <c r="S32" s="12">
        <v>31</v>
      </c>
    </row>
    <row r="33" spans="1:19" ht="12.75">
      <c r="A33" s="12" t="s">
        <v>126</v>
      </c>
      <c r="B33" s="12">
        <v>560.96</v>
      </c>
      <c r="C33" s="12">
        <v>-2.8</v>
      </c>
      <c r="D33" s="12">
        <v>15</v>
      </c>
      <c r="K33" s="12" t="s">
        <v>254</v>
      </c>
      <c r="L33" s="12">
        <v>126.95</v>
      </c>
      <c r="M33" s="12">
        <v>-1.68</v>
      </c>
      <c r="N33" s="12">
        <v>32</v>
      </c>
      <c r="P33" s="12" t="s">
        <v>673</v>
      </c>
      <c r="Q33" s="12">
        <v>406.79</v>
      </c>
      <c r="R33" s="12">
        <v>-2.62</v>
      </c>
      <c r="S33" s="12">
        <v>32</v>
      </c>
    </row>
    <row r="34" spans="1:19" ht="12.75">
      <c r="A34" s="12" t="s">
        <v>127</v>
      </c>
      <c r="B34" s="12">
        <v>469.23</v>
      </c>
      <c r="C34" s="12">
        <v>0.58</v>
      </c>
      <c r="D34" s="12">
        <v>37</v>
      </c>
      <c r="P34" s="12" t="s">
        <v>674</v>
      </c>
      <c r="Q34" s="12">
        <v>384.51</v>
      </c>
      <c r="R34" s="12">
        <v>2.19</v>
      </c>
      <c r="S34" s="12">
        <v>33</v>
      </c>
    </row>
    <row r="35" spans="1:19" ht="12.75">
      <c r="A35" s="12" t="s">
        <v>472</v>
      </c>
      <c r="B35" s="12">
        <v>211.83</v>
      </c>
      <c r="C35" s="12">
        <v>2.27</v>
      </c>
      <c r="D35" s="12">
        <v>83</v>
      </c>
      <c r="P35" s="12" t="s">
        <v>675</v>
      </c>
      <c r="Q35" s="12">
        <v>384.33</v>
      </c>
      <c r="R35" s="12">
        <v>2.99</v>
      </c>
      <c r="S35" s="12">
        <v>34</v>
      </c>
    </row>
    <row r="36" spans="1:19" ht="12.75">
      <c r="A36" s="12" t="s">
        <v>591</v>
      </c>
      <c r="B36" s="12">
        <v>147.22</v>
      </c>
      <c r="C36" s="12">
        <v>6.17</v>
      </c>
      <c r="D36" s="12">
        <v>78</v>
      </c>
      <c r="P36" s="12" t="s">
        <v>676</v>
      </c>
      <c r="Q36" s="12">
        <v>365.01</v>
      </c>
      <c r="R36" s="12">
        <v>4.1</v>
      </c>
      <c r="S36" s="12">
        <v>35</v>
      </c>
    </row>
    <row r="37" spans="1:19" ht="12.75">
      <c r="A37" s="12" t="s">
        <v>129</v>
      </c>
      <c r="B37" s="12">
        <v>260.46</v>
      </c>
      <c r="C37" s="12">
        <v>-1.82</v>
      </c>
      <c r="D37" s="12">
        <v>58</v>
      </c>
      <c r="P37" s="12" t="s">
        <v>677</v>
      </c>
      <c r="Q37" s="12">
        <v>378.47</v>
      </c>
      <c r="R37" s="12">
        <v>-6.92</v>
      </c>
      <c r="S37" s="12">
        <v>36</v>
      </c>
    </row>
    <row r="38" spans="1:4" ht="12.75">
      <c r="A38" s="12" t="s">
        <v>130</v>
      </c>
      <c r="B38" s="12">
        <v>208.13</v>
      </c>
      <c r="C38" s="12">
        <v>0.49</v>
      </c>
      <c r="D38" s="12">
        <v>77</v>
      </c>
    </row>
    <row r="39" spans="1:4" ht="12.75">
      <c r="A39" s="12" t="s">
        <v>576</v>
      </c>
      <c r="B39" s="12">
        <v>352.79</v>
      </c>
      <c r="C39" s="12">
        <v>15.89</v>
      </c>
      <c r="D39" s="12">
        <v>26</v>
      </c>
    </row>
    <row r="40" spans="1:4" ht="12.75">
      <c r="A40" s="12" t="s">
        <v>360</v>
      </c>
      <c r="B40" s="12">
        <v>267.52</v>
      </c>
      <c r="C40" s="12">
        <v>8.73</v>
      </c>
      <c r="D40" s="12">
        <v>52</v>
      </c>
    </row>
    <row r="41" spans="1:4" ht="12.75">
      <c r="A41" s="12" t="s">
        <v>149</v>
      </c>
      <c r="B41" s="12">
        <v>411.63</v>
      </c>
      <c r="C41" s="12">
        <v>3.12</v>
      </c>
      <c r="D41" s="12">
        <v>42</v>
      </c>
    </row>
    <row r="42" spans="1:4" ht="12.75">
      <c r="A42" s="12" t="s">
        <v>153</v>
      </c>
      <c r="B42" s="12">
        <v>248.71</v>
      </c>
      <c r="C42" s="12">
        <v>-0.91</v>
      </c>
      <c r="D42" s="12">
        <v>62</v>
      </c>
    </row>
    <row r="43" spans="1:4" ht="12.75">
      <c r="A43" s="12" t="s">
        <v>161</v>
      </c>
      <c r="B43" s="12">
        <v>682.77</v>
      </c>
      <c r="C43" s="12">
        <v>0.01</v>
      </c>
      <c r="D43" s="12">
        <v>4</v>
      </c>
    </row>
    <row r="44" spans="1:4" ht="12.75">
      <c r="A44" s="12" t="s">
        <v>165</v>
      </c>
      <c r="B44" s="12">
        <v>476.35</v>
      </c>
      <c r="C44" s="12">
        <v>-0.13</v>
      </c>
      <c r="D44" s="12">
        <v>23</v>
      </c>
    </row>
    <row r="45" spans="1:4" ht="12.75">
      <c r="A45" s="12" t="s">
        <v>473</v>
      </c>
      <c r="B45" s="12">
        <v>143.47</v>
      </c>
      <c r="C45" s="12">
        <v>3.69</v>
      </c>
      <c r="D45" s="12">
        <v>84</v>
      </c>
    </row>
    <row r="46" spans="1:4" ht="12.75">
      <c r="A46" s="12" t="s">
        <v>175</v>
      </c>
      <c r="B46" s="12">
        <v>108.34</v>
      </c>
      <c r="C46" s="12">
        <v>4.87</v>
      </c>
      <c r="D46" s="12">
        <v>74</v>
      </c>
    </row>
    <row r="47" spans="1:4" ht="12.75">
      <c r="A47" s="12" t="s">
        <v>176</v>
      </c>
      <c r="B47" s="12">
        <v>229.88</v>
      </c>
      <c r="C47" s="12">
        <v>-0.79</v>
      </c>
      <c r="D47" s="12">
        <v>71</v>
      </c>
    </row>
    <row r="48" spans="1:4" ht="12.75">
      <c r="A48" s="12" t="s">
        <v>178</v>
      </c>
      <c r="B48" s="12">
        <v>406.79</v>
      </c>
      <c r="C48" s="12">
        <v>-2.62</v>
      </c>
      <c r="D48" s="12">
        <v>32</v>
      </c>
    </row>
    <row r="49" spans="1:4" ht="12.75">
      <c r="A49" s="12" t="s">
        <v>181</v>
      </c>
      <c r="B49" s="12">
        <v>573.79</v>
      </c>
      <c r="C49" s="12">
        <v>-1.79</v>
      </c>
      <c r="D49" s="12">
        <v>19</v>
      </c>
    </row>
    <row r="50" spans="1:4" ht="12.75">
      <c r="A50" s="12" t="s">
        <v>450</v>
      </c>
      <c r="B50" s="12">
        <v>1066.72</v>
      </c>
      <c r="C50" s="12">
        <v>-7.5</v>
      </c>
      <c r="D50" s="12">
        <v>5</v>
      </c>
    </row>
    <row r="51" spans="1:4" ht="12.75">
      <c r="A51" s="12" t="s">
        <v>461</v>
      </c>
      <c r="B51" s="12">
        <v>384.33</v>
      </c>
      <c r="C51" s="12">
        <v>2.99</v>
      </c>
      <c r="D51" s="12">
        <v>34</v>
      </c>
    </row>
    <row r="52" spans="1:4" ht="12.75">
      <c r="A52" s="12" t="s">
        <v>185</v>
      </c>
      <c r="B52" s="12">
        <v>319.06</v>
      </c>
      <c r="C52" s="12">
        <v>19.06</v>
      </c>
      <c r="D52" s="12">
        <v>24</v>
      </c>
    </row>
    <row r="53" spans="1:4" ht="12.75">
      <c r="A53" s="12" t="s">
        <v>189</v>
      </c>
      <c r="B53" s="12">
        <v>230.28</v>
      </c>
      <c r="C53" s="12">
        <v>1.19</v>
      </c>
      <c r="D53" s="12">
        <v>69</v>
      </c>
    </row>
    <row r="54" spans="1:4" ht="12.75">
      <c r="A54" s="12" t="s">
        <v>190</v>
      </c>
      <c r="B54" s="12">
        <v>686.22</v>
      </c>
      <c r="C54" s="12">
        <v>-2.23</v>
      </c>
      <c r="D54" s="12">
        <v>8</v>
      </c>
    </row>
    <row r="55" spans="1:4" ht="12.75">
      <c r="A55" s="12" t="s">
        <v>191</v>
      </c>
      <c r="B55" s="12">
        <v>344.25</v>
      </c>
      <c r="C55" s="12">
        <v>3.31</v>
      </c>
      <c r="D55" s="12">
        <v>49</v>
      </c>
    </row>
    <row r="56" spans="1:4" ht="12.75">
      <c r="A56" s="12" t="s">
        <v>506</v>
      </c>
      <c r="B56" s="12">
        <v>224.96</v>
      </c>
      <c r="C56" s="12">
        <v>7.74</v>
      </c>
      <c r="D56" s="12">
        <v>61</v>
      </c>
    </row>
    <row r="57" spans="1:4" ht="12.75">
      <c r="A57" s="12" t="s">
        <v>193</v>
      </c>
      <c r="B57" s="12">
        <v>191.17</v>
      </c>
      <c r="C57" s="12">
        <v>6.62</v>
      </c>
      <c r="D57" s="12">
        <v>68</v>
      </c>
    </row>
    <row r="58" spans="1:4" ht="12.75">
      <c r="A58" s="12" t="s">
        <v>465</v>
      </c>
      <c r="B58" s="12">
        <v>236.09</v>
      </c>
      <c r="C58" s="12">
        <v>6.11</v>
      </c>
      <c r="D58" s="12">
        <v>59</v>
      </c>
    </row>
    <row r="59" spans="1:4" ht="12.75">
      <c r="A59" s="12" t="s">
        <v>459</v>
      </c>
      <c r="B59" s="12">
        <v>482.46</v>
      </c>
      <c r="C59" s="12">
        <v>-0.14</v>
      </c>
      <c r="D59" s="12">
        <v>27</v>
      </c>
    </row>
    <row r="60" spans="1:4" ht="12.75">
      <c r="A60" s="12" t="s">
        <v>203</v>
      </c>
      <c r="B60" s="12">
        <v>170.63</v>
      </c>
      <c r="C60" s="12">
        <v>1.39</v>
      </c>
      <c r="D60" s="12">
        <v>85</v>
      </c>
    </row>
    <row r="61" spans="1:4" ht="12.75">
      <c r="A61" s="12" t="s">
        <v>204</v>
      </c>
      <c r="B61" s="12">
        <v>224.61</v>
      </c>
      <c r="C61" s="12">
        <v>-2.34</v>
      </c>
      <c r="D61" s="12">
        <v>73</v>
      </c>
    </row>
    <row r="62" spans="1:4" ht="12.75">
      <c r="A62" s="12" t="s">
        <v>205</v>
      </c>
      <c r="B62" s="12">
        <v>589.54</v>
      </c>
      <c r="C62" s="12">
        <v>-4.7</v>
      </c>
      <c r="D62" s="12">
        <v>18</v>
      </c>
    </row>
    <row r="63" spans="1:4" ht="12.75">
      <c r="A63" s="12" t="s">
        <v>207</v>
      </c>
      <c r="B63" s="12">
        <v>488.42</v>
      </c>
      <c r="C63" s="12">
        <v>-6.4</v>
      </c>
      <c r="D63" s="12">
        <v>30</v>
      </c>
    </row>
    <row r="64" spans="1:4" ht="12.75">
      <c r="A64" s="12" t="s">
        <v>214</v>
      </c>
      <c r="B64" s="12">
        <v>225.32</v>
      </c>
      <c r="C64" s="12">
        <v>-2.83</v>
      </c>
      <c r="D64" s="12">
        <v>70</v>
      </c>
    </row>
    <row r="65" spans="1:4" ht="12.75">
      <c r="A65" s="12" t="s">
        <v>448</v>
      </c>
      <c r="B65" s="12">
        <v>665.37</v>
      </c>
      <c r="C65" s="12">
        <v>7.41</v>
      </c>
      <c r="D65" s="12">
        <v>6</v>
      </c>
    </row>
    <row r="66" spans="1:4" ht="12.75">
      <c r="A66" s="12" t="s">
        <v>219</v>
      </c>
      <c r="B66" s="12">
        <v>690</v>
      </c>
      <c r="C66" s="12">
        <v>2.58</v>
      </c>
      <c r="D66" s="12">
        <v>7</v>
      </c>
    </row>
    <row r="67" spans="1:4" ht="12.75">
      <c r="A67" s="12" t="s">
        <v>476</v>
      </c>
      <c r="B67" s="12">
        <v>185.66</v>
      </c>
      <c r="C67" s="12">
        <v>4.02</v>
      </c>
      <c r="D67" s="12">
        <v>66</v>
      </c>
    </row>
    <row r="68" spans="1:4" ht="12.75">
      <c r="A68" s="12" t="s">
        <v>226</v>
      </c>
      <c r="B68" s="12">
        <v>216.85</v>
      </c>
      <c r="C68" s="12">
        <v>1.91</v>
      </c>
      <c r="D68" s="12">
        <v>76</v>
      </c>
    </row>
    <row r="69" spans="1:4" ht="12.75">
      <c r="A69" s="12" t="s">
        <v>231</v>
      </c>
      <c r="B69" s="12">
        <v>149.18</v>
      </c>
      <c r="C69" s="12">
        <v>4.65</v>
      </c>
      <c r="D69" s="12">
        <v>80</v>
      </c>
    </row>
    <row r="70" spans="1:4" ht="12.75">
      <c r="A70" s="12" t="s">
        <v>241</v>
      </c>
      <c r="B70" s="12">
        <v>223.79</v>
      </c>
      <c r="C70" s="12">
        <v>6.01</v>
      </c>
      <c r="D70" s="12">
        <v>60</v>
      </c>
    </row>
    <row r="71" spans="1:4" ht="12.75">
      <c r="A71" s="12" t="s">
        <v>247</v>
      </c>
      <c r="B71" s="12">
        <v>394.45</v>
      </c>
      <c r="C71" s="12">
        <v>5.29</v>
      </c>
      <c r="D71" s="12">
        <v>40</v>
      </c>
    </row>
    <row r="72" spans="1:4" ht="12.75">
      <c r="A72" s="12" t="s">
        <v>254</v>
      </c>
      <c r="B72" s="12">
        <v>126.95</v>
      </c>
      <c r="C72" s="12">
        <v>-1.68</v>
      </c>
      <c r="D72" s="12">
        <v>90</v>
      </c>
    </row>
    <row r="73" spans="1:4" ht="12.75">
      <c r="A73" s="12" t="s">
        <v>259</v>
      </c>
      <c r="B73" s="12">
        <v>507.38</v>
      </c>
      <c r="C73" s="12">
        <v>-5.39</v>
      </c>
      <c r="D73" s="12">
        <v>29</v>
      </c>
    </row>
    <row r="74" spans="1:4" ht="12.75">
      <c r="A74" s="12" t="s">
        <v>575</v>
      </c>
      <c r="B74" s="12">
        <v>600.63</v>
      </c>
      <c r="C74" s="12">
        <v>-0.2</v>
      </c>
      <c r="D74" s="12">
        <v>13</v>
      </c>
    </row>
    <row r="75" spans="1:4" ht="12.75">
      <c r="A75" s="12" t="s">
        <v>265</v>
      </c>
      <c r="B75" s="12">
        <v>501.42</v>
      </c>
      <c r="C75" s="12">
        <v>2.97</v>
      </c>
      <c r="D75" s="12">
        <v>22</v>
      </c>
    </row>
    <row r="76" spans="1:4" ht="12.75">
      <c r="A76" s="12" t="s">
        <v>268</v>
      </c>
      <c r="B76" s="12">
        <v>219.17</v>
      </c>
      <c r="C76" s="12">
        <v>-5.46</v>
      </c>
      <c r="D76" s="12">
        <v>86</v>
      </c>
    </row>
    <row r="77" spans="1:4" ht="12.75">
      <c r="A77" s="12" t="s">
        <v>269</v>
      </c>
      <c r="B77" s="12">
        <v>488.91</v>
      </c>
      <c r="C77" s="12">
        <v>-6.92</v>
      </c>
      <c r="D77" s="12">
        <v>28</v>
      </c>
    </row>
    <row r="78" spans="1:4" ht="12.75">
      <c r="A78" s="12" t="s">
        <v>273</v>
      </c>
      <c r="B78" s="12">
        <v>598.14</v>
      </c>
      <c r="C78" s="12">
        <v>-0.34</v>
      </c>
      <c r="D78" s="12">
        <v>11</v>
      </c>
    </row>
    <row r="79" spans="1:4" ht="12.75">
      <c r="A79" s="12" t="s">
        <v>574</v>
      </c>
      <c r="B79" s="12">
        <v>271.19</v>
      </c>
      <c r="C79" s="12">
        <v>5.01</v>
      </c>
      <c r="D79" s="12">
        <v>54</v>
      </c>
    </row>
    <row r="80" spans="1:4" ht="12.75">
      <c r="A80" s="12" t="s">
        <v>281</v>
      </c>
      <c r="B80" s="12">
        <v>509.31</v>
      </c>
      <c r="C80" s="12">
        <v>5.43</v>
      </c>
      <c r="D80" s="12">
        <v>16</v>
      </c>
    </row>
    <row r="81" spans="1:4" ht="12.75">
      <c r="A81" s="12" t="s">
        <v>287</v>
      </c>
      <c r="B81" s="12">
        <v>440.78</v>
      </c>
      <c r="C81" s="12">
        <v>-3.95</v>
      </c>
      <c r="D81" s="12">
        <v>47</v>
      </c>
    </row>
    <row r="82" spans="1:4" ht="12.75">
      <c r="A82" s="12" t="s">
        <v>292</v>
      </c>
      <c r="B82" s="12">
        <v>376.16</v>
      </c>
      <c r="C82" s="12">
        <v>10.27</v>
      </c>
      <c r="D82" s="12">
        <v>38</v>
      </c>
    </row>
    <row r="83" spans="1:4" ht="12.75">
      <c r="A83" s="12" t="s">
        <v>299</v>
      </c>
      <c r="B83" s="12">
        <v>365.01</v>
      </c>
      <c r="C83" s="12">
        <v>4.1</v>
      </c>
      <c r="D83" s="12">
        <v>35</v>
      </c>
    </row>
    <row r="84" spans="1:4" ht="12.75">
      <c r="A84" s="12" t="s">
        <v>301</v>
      </c>
      <c r="B84" s="12">
        <v>389.37</v>
      </c>
      <c r="C84" s="12">
        <v>8.26</v>
      </c>
      <c r="D84" s="12">
        <v>31</v>
      </c>
    </row>
    <row r="85" spans="1:4" ht="12.75">
      <c r="A85" s="12" t="s">
        <v>302</v>
      </c>
      <c r="B85" s="12">
        <v>531.46</v>
      </c>
      <c r="C85" s="12">
        <v>12.43</v>
      </c>
      <c r="D85" s="12">
        <v>17</v>
      </c>
    </row>
    <row r="86" spans="1:4" ht="12.75">
      <c r="A86" s="12" t="s">
        <v>303</v>
      </c>
      <c r="B86" s="12">
        <v>536.14</v>
      </c>
      <c r="C86" s="12">
        <v>5.1</v>
      </c>
      <c r="D86" s="12">
        <v>14</v>
      </c>
    </row>
    <row r="87" spans="1:4" ht="12.75">
      <c r="A87" s="12" t="s">
        <v>306</v>
      </c>
      <c r="B87" s="12">
        <v>323.78</v>
      </c>
      <c r="C87" s="12">
        <v>3.44</v>
      </c>
      <c r="D87" s="12">
        <v>50</v>
      </c>
    </row>
    <row r="88" spans="1:4" ht="12.75">
      <c r="A88" s="12" t="s">
        <v>307</v>
      </c>
      <c r="B88" s="12">
        <v>188.87</v>
      </c>
      <c r="C88" s="12">
        <v>-2.49</v>
      </c>
      <c r="D88" s="12">
        <v>82</v>
      </c>
    </row>
    <row r="89" spans="1:4" ht="12.75">
      <c r="A89" s="12" t="s">
        <v>309</v>
      </c>
      <c r="B89" s="12">
        <v>208</v>
      </c>
      <c r="C89" s="12">
        <v>8.27</v>
      </c>
      <c r="D89" s="12">
        <v>67</v>
      </c>
    </row>
    <row r="90" spans="1:4" ht="12.75">
      <c r="A90" s="12" t="s">
        <v>311</v>
      </c>
      <c r="B90" s="12">
        <v>685.1</v>
      </c>
      <c r="C90" s="12">
        <v>5.96</v>
      </c>
      <c r="D90" s="12">
        <v>3</v>
      </c>
    </row>
    <row r="91" spans="1:4" ht="12.75">
      <c r="A91" s="12" t="s">
        <v>315</v>
      </c>
      <c r="B91" s="12">
        <v>259.31</v>
      </c>
      <c r="C91" s="12">
        <v>0.05</v>
      </c>
      <c r="D91" s="12">
        <v>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92"/>
  <sheetViews>
    <sheetView showGridLines="0" workbookViewId="0" topLeftCell="A1">
      <selection activeCell="A16" sqref="A16"/>
    </sheetView>
  </sheetViews>
  <sheetFormatPr defaultColWidth="9.140625" defaultRowHeight="12.75"/>
  <cols>
    <col min="1" max="1" width="18.28125" style="0" customWidth="1"/>
    <col min="4" max="4" width="6.8515625" style="0" customWidth="1"/>
    <col min="8" max="8" width="18.421875" style="0" customWidth="1"/>
    <col min="12" max="12" width="5.57421875" style="0" customWidth="1"/>
    <col min="13" max="13" width="18.57421875" style="0" customWidth="1"/>
  </cols>
  <sheetData>
    <row r="1" spans="1:15" ht="12.75">
      <c r="A1" s="12" t="s">
        <v>0</v>
      </c>
      <c r="B1" s="12" t="s">
        <v>447</v>
      </c>
      <c r="C1" s="12" t="s">
        <v>445</v>
      </c>
      <c r="D1" s="12" t="s">
        <v>446</v>
      </c>
      <c r="G1" s="12" t="s">
        <v>447</v>
      </c>
      <c r="H1" s="12"/>
      <c r="I1" s="12" t="s">
        <v>445</v>
      </c>
      <c r="J1" s="12" t="s">
        <v>446</v>
      </c>
      <c r="L1" s="12" t="s">
        <v>447</v>
      </c>
      <c r="M1" s="12"/>
      <c r="N1" s="12" t="s">
        <v>445</v>
      </c>
      <c r="O1" s="12" t="s">
        <v>446</v>
      </c>
    </row>
    <row r="2" spans="1:15" ht="12.75">
      <c r="A2" s="12" t="s">
        <v>582</v>
      </c>
      <c r="B2" s="12">
        <v>37</v>
      </c>
      <c r="C2" s="12">
        <v>363.57</v>
      </c>
      <c r="D2" s="12">
        <v>13.46</v>
      </c>
      <c r="G2" s="12">
        <v>1</v>
      </c>
      <c r="H2" s="12" t="s">
        <v>582</v>
      </c>
      <c r="I2" s="12">
        <v>363.57</v>
      </c>
      <c r="J2" s="12">
        <v>13.46</v>
      </c>
      <c r="L2" s="12">
        <v>1</v>
      </c>
      <c r="M2" s="12" t="s">
        <v>32</v>
      </c>
      <c r="N2" s="12">
        <v>285.72</v>
      </c>
      <c r="O2" s="12">
        <v>2.44</v>
      </c>
    </row>
    <row r="3" spans="1:15" ht="12.75">
      <c r="A3" s="12" t="s">
        <v>480</v>
      </c>
      <c r="B3" s="12">
        <v>20</v>
      </c>
      <c r="C3" s="12">
        <v>493.52</v>
      </c>
      <c r="D3" s="12">
        <v>5.02</v>
      </c>
      <c r="G3" s="12">
        <v>2</v>
      </c>
      <c r="H3" s="12" t="s">
        <v>459</v>
      </c>
      <c r="I3" s="12">
        <v>451.94</v>
      </c>
      <c r="J3" s="12">
        <v>-0.25</v>
      </c>
      <c r="L3" s="12">
        <v>2</v>
      </c>
      <c r="M3" s="12" t="s">
        <v>574</v>
      </c>
      <c r="N3" s="12">
        <v>248.87</v>
      </c>
      <c r="O3" s="12">
        <v>4.52</v>
      </c>
    </row>
    <row r="4" spans="1:15" ht="12.75">
      <c r="A4" s="12" t="s">
        <v>18</v>
      </c>
      <c r="B4" s="12">
        <v>51</v>
      </c>
      <c r="C4" s="12">
        <v>396.01</v>
      </c>
      <c r="D4" s="12">
        <v>-3.12</v>
      </c>
      <c r="G4" s="12">
        <v>3</v>
      </c>
      <c r="H4" s="12" t="s">
        <v>178</v>
      </c>
      <c r="I4" s="12">
        <v>400.13</v>
      </c>
      <c r="J4" s="12">
        <v>6.52</v>
      </c>
      <c r="L4" s="12">
        <v>3</v>
      </c>
      <c r="M4" s="12" t="s">
        <v>678</v>
      </c>
      <c r="N4" s="12">
        <v>250</v>
      </c>
      <c r="O4" s="12">
        <v>5.06</v>
      </c>
    </row>
    <row r="5" spans="1:15" ht="12.75">
      <c r="A5" s="12" t="s">
        <v>29</v>
      </c>
      <c r="B5" s="12">
        <v>15</v>
      </c>
      <c r="C5" s="12">
        <v>524.37</v>
      </c>
      <c r="D5" s="12">
        <v>7.72</v>
      </c>
      <c r="G5" s="12">
        <v>4</v>
      </c>
      <c r="H5" s="12" t="s">
        <v>127</v>
      </c>
      <c r="I5" s="12">
        <v>449.35</v>
      </c>
      <c r="J5" s="12">
        <v>-1.31</v>
      </c>
      <c r="L5" s="12">
        <v>4</v>
      </c>
      <c r="M5" s="12" t="s">
        <v>469</v>
      </c>
      <c r="N5" s="12">
        <v>190.35</v>
      </c>
      <c r="O5" s="12">
        <v>8.26</v>
      </c>
    </row>
    <row r="6" spans="1:15" ht="12.75">
      <c r="A6" s="12" t="s">
        <v>32</v>
      </c>
      <c r="B6" s="12">
        <v>62</v>
      </c>
      <c r="C6" s="12">
        <v>285.72</v>
      </c>
      <c r="D6" s="12">
        <v>2.44</v>
      </c>
      <c r="G6" s="12">
        <v>5</v>
      </c>
      <c r="H6" s="12" t="s">
        <v>463</v>
      </c>
      <c r="I6" s="12">
        <v>406.49</v>
      </c>
      <c r="J6" s="12">
        <v>3.46</v>
      </c>
      <c r="L6" s="12">
        <v>5</v>
      </c>
      <c r="M6" s="12" t="s">
        <v>315</v>
      </c>
      <c r="N6" s="12">
        <v>257.34</v>
      </c>
      <c r="O6" s="12">
        <v>1.96</v>
      </c>
    </row>
    <row r="7" spans="1:15" ht="12.75">
      <c r="A7" s="12" t="s">
        <v>33</v>
      </c>
      <c r="B7" s="12">
        <v>59</v>
      </c>
      <c r="C7" s="12">
        <v>360.38</v>
      </c>
      <c r="D7" s="12">
        <v>-5.25</v>
      </c>
      <c r="G7" s="12">
        <v>6</v>
      </c>
      <c r="H7" s="12" t="s">
        <v>149</v>
      </c>
      <c r="I7" s="12">
        <v>394.41</v>
      </c>
      <c r="J7" s="12">
        <v>2.52</v>
      </c>
      <c r="L7" s="12">
        <v>6</v>
      </c>
      <c r="M7" s="12" t="s">
        <v>176</v>
      </c>
      <c r="N7" s="12">
        <v>223.62</v>
      </c>
      <c r="O7" s="12">
        <v>2.45</v>
      </c>
    </row>
    <row r="8" spans="1:15" ht="12.75">
      <c r="A8" s="12" t="s">
        <v>38</v>
      </c>
      <c r="B8" s="12">
        <v>57</v>
      </c>
      <c r="C8" s="12">
        <v>310.31</v>
      </c>
      <c r="D8" s="12">
        <v>1.14</v>
      </c>
      <c r="G8" s="12">
        <v>7</v>
      </c>
      <c r="H8" s="12" t="s">
        <v>583</v>
      </c>
      <c r="I8" s="12">
        <v>430.08</v>
      </c>
      <c r="J8" s="12">
        <v>-1.65</v>
      </c>
      <c r="L8" s="12">
        <v>7</v>
      </c>
      <c r="M8" s="12" t="s">
        <v>506</v>
      </c>
      <c r="N8" s="12">
        <v>220</v>
      </c>
      <c r="O8" s="12">
        <v>4.92</v>
      </c>
    </row>
    <row r="9" spans="1:15" ht="12.75">
      <c r="A9" s="12" t="s">
        <v>43</v>
      </c>
      <c r="B9" s="12">
        <v>73</v>
      </c>
      <c r="C9" s="12">
        <v>292.73</v>
      </c>
      <c r="D9" s="12">
        <v>-5.06</v>
      </c>
      <c r="G9" s="12">
        <v>8</v>
      </c>
      <c r="H9" s="12" t="s">
        <v>96</v>
      </c>
      <c r="I9" s="12">
        <v>385.29</v>
      </c>
      <c r="J9" s="12">
        <v>3.82</v>
      </c>
      <c r="L9" s="12">
        <v>8</v>
      </c>
      <c r="M9" s="12" t="s">
        <v>465</v>
      </c>
      <c r="N9" s="12">
        <v>237.62</v>
      </c>
      <c r="O9" s="12">
        <v>-1.59</v>
      </c>
    </row>
    <row r="10" spans="1:15" ht="12.75">
      <c r="A10" s="12" t="s">
        <v>468</v>
      </c>
      <c r="B10" s="12">
        <v>88</v>
      </c>
      <c r="C10" s="12">
        <v>193.57</v>
      </c>
      <c r="D10" s="12">
        <v>-0.2</v>
      </c>
      <c r="G10" s="12">
        <v>9</v>
      </c>
      <c r="H10" s="12" t="s">
        <v>304</v>
      </c>
      <c r="I10" s="12">
        <v>394.37</v>
      </c>
      <c r="J10" s="12">
        <v>1.18</v>
      </c>
      <c r="L10" s="12">
        <v>9</v>
      </c>
      <c r="M10" s="12" t="s">
        <v>214</v>
      </c>
      <c r="N10" s="12">
        <v>216.59</v>
      </c>
      <c r="O10" s="12">
        <v>8.62</v>
      </c>
    </row>
    <row r="11" spans="1:15" ht="12.75">
      <c r="A11" s="12" t="s">
        <v>50</v>
      </c>
      <c r="B11" s="12">
        <v>12</v>
      </c>
      <c r="C11" s="12">
        <v>660.88</v>
      </c>
      <c r="D11" s="12">
        <v>-7.11</v>
      </c>
      <c r="G11" s="12">
        <v>10</v>
      </c>
      <c r="H11" s="12" t="s">
        <v>185</v>
      </c>
      <c r="I11" s="12">
        <v>312.24</v>
      </c>
      <c r="J11" s="12">
        <v>6.66</v>
      </c>
      <c r="L11" s="12">
        <v>10</v>
      </c>
      <c r="M11" s="12" t="s">
        <v>189</v>
      </c>
      <c r="N11" s="12">
        <v>229.4</v>
      </c>
      <c r="O11" s="12">
        <v>0.88</v>
      </c>
    </row>
    <row r="12" spans="1:15" ht="12.75">
      <c r="A12" s="12" t="s">
        <v>457</v>
      </c>
      <c r="B12" s="12">
        <v>27</v>
      </c>
      <c r="C12" s="12">
        <v>447.63</v>
      </c>
      <c r="D12" s="12">
        <v>11.26</v>
      </c>
      <c r="G12" s="12">
        <v>11</v>
      </c>
      <c r="H12" s="12" t="s">
        <v>100</v>
      </c>
      <c r="I12" s="12">
        <v>305.1</v>
      </c>
      <c r="J12" s="12">
        <v>5.01</v>
      </c>
      <c r="L12" s="12">
        <v>11</v>
      </c>
      <c r="M12" s="12" t="s">
        <v>472</v>
      </c>
      <c r="N12" s="12">
        <v>205.64</v>
      </c>
      <c r="O12" s="12">
        <v>6.13</v>
      </c>
    </row>
    <row r="13" spans="1:15" ht="12.75">
      <c r="A13" s="12" t="s">
        <v>60</v>
      </c>
      <c r="B13" s="12">
        <v>55</v>
      </c>
      <c r="C13" s="12">
        <v>387.81</v>
      </c>
      <c r="D13" s="12">
        <v>-1.97</v>
      </c>
      <c r="G13" s="12">
        <v>12</v>
      </c>
      <c r="H13" s="12" t="s">
        <v>295</v>
      </c>
      <c r="I13" s="12">
        <v>343.65</v>
      </c>
      <c r="J13" s="12">
        <v>5.7</v>
      </c>
      <c r="L13" s="12">
        <v>12</v>
      </c>
      <c r="M13" s="12" t="s">
        <v>43</v>
      </c>
      <c r="N13" s="12">
        <v>292.73</v>
      </c>
      <c r="O13" s="12">
        <v>-5.06</v>
      </c>
    </row>
    <row r="14" spans="1:15" ht="12.75">
      <c r="A14" s="12" t="s">
        <v>678</v>
      </c>
      <c r="B14" s="12">
        <v>64</v>
      </c>
      <c r="C14" s="12">
        <v>250</v>
      </c>
      <c r="D14" s="12">
        <v>5.06</v>
      </c>
      <c r="G14" s="12">
        <v>13</v>
      </c>
      <c r="H14" s="12" t="s">
        <v>123</v>
      </c>
      <c r="I14" s="12">
        <v>392.35</v>
      </c>
      <c r="J14" s="12">
        <v>-1.16</v>
      </c>
      <c r="L14" s="12">
        <v>13</v>
      </c>
      <c r="M14" s="12" t="s">
        <v>241</v>
      </c>
      <c r="N14" s="12">
        <v>216.67</v>
      </c>
      <c r="O14" s="12">
        <v>2.4</v>
      </c>
    </row>
    <row r="15" spans="1:15" ht="12.75">
      <c r="A15" s="12" t="s">
        <v>581</v>
      </c>
      <c r="B15" s="12">
        <v>14</v>
      </c>
      <c r="C15" s="12">
        <v>545.27</v>
      </c>
      <c r="D15" s="12">
        <v>3.71</v>
      </c>
      <c r="G15" s="12">
        <v>14</v>
      </c>
      <c r="H15" s="12" t="s">
        <v>191</v>
      </c>
      <c r="I15" s="12">
        <v>340.41</v>
      </c>
      <c r="J15" s="12">
        <v>5.01</v>
      </c>
      <c r="L15" s="12">
        <v>14</v>
      </c>
      <c r="M15" s="12" t="s">
        <v>112</v>
      </c>
      <c r="N15" s="12">
        <v>210.07</v>
      </c>
      <c r="O15" s="12">
        <v>1.78</v>
      </c>
    </row>
    <row r="16" spans="1:15" ht="12.75">
      <c r="A16" s="12" t="s">
        <v>70</v>
      </c>
      <c r="B16" s="12">
        <v>79</v>
      </c>
      <c r="C16" s="12">
        <v>192.46</v>
      </c>
      <c r="D16" s="12">
        <v>1.1</v>
      </c>
      <c r="G16" s="12">
        <v>15</v>
      </c>
      <c r="H16" s="12" t="s">
        <v>18</v>
      </c>
      <c r="I16" s="12">
        <v>396.01</v>
      </c>
      <c r="J16" s="12">
        <v>-3.12</v>
      </c>
      <c r="L16" s="12">
        <v>15</v>
      </c>
      <c r="M16" s="12" t="s">
        <v>204</v>
      </c>
      <c r="N16" s="12">
        <v>228.76</v>
      </c>
      <c r="O16" s="12">
        <v>-2.36</v>
      </c>
    </row>
    <row r="17" spans="1:15" ht="12.75">
      <c r="A17" s="12" t="s">
        <v>481</v>
      </c>
      <c r="B17" s="12">
        <v>28</v>
      </c>
      <c r="C17" s="12">
        <v>458.15</v>
      </c>
      <c r="D17" s="12">
        <v>1.85</v>
      </c>
      <c r="G17" s="12">
        <v>16</v>
      </c>
      <c r="H17" s="12" t="s">
        <v>360</v>
      </c>
      <c r="I17" s="12">
        <v>262.01</v>
      </c>
      <c r="J17" s="12">
        <v>5.33</v>
      </c>
      <c r="L17" s="12">
        <v>16</v>
      </c>
      <c r="M17" s="12" t="s">
        <v>160</v>
      </c>
      <c r="N17" s="12">
        <v>157.98</v>
      </c>
      <c r="O17" s="12">
        <v>2.3</v>
      </c>
    </row>
    <row r="18" spans="1:15" ht="12.75">
      <c r="A18" s="12" t="s">
        <v>463</v>
      </c>
      <c r="B18" s="12">
        <v>41</v>
      </c>
      <c r="C18" s="12">
        <v>406.49</v>
      </c>
      <c r="D18" s="12">
        <v>3.46</v>
      </c>
      <c r="G18" s="12">
        <v>17</v>
      </c>
      <c r="H18" s="12" t="s">
        <v>306</v>
      </c>
      <c r="I18" s="12">
        <v>317.02</v>
      </c>
      <c r="J18" s="12">
        <v>6.54</v>
      </c>
      <c r="L18" s="12">
        <v>17</v>
      </c>
      <c r="M18" s="12" t="s">
        <v>507</v>
      </c>
      <c r="N18" s="12">
        <v>100.21</v>
      </c>
      <c r="O18" s="12">
        <v>15.23</v>
      </c>
    </row>
    <row r="19" spans="1:15" ht="12.75">
      <c r="A19" s="12" t="s">
        <v>86</v>
      </c>
      <c r="B19" s="12">
        <v>1</v>
      </c>
      <c r="C19" s="12">
        <v>1021.55</v>
      </c>
      <c r="D19" s="12">
        <v>4.42</v>
      </c>
      <c r="G19" s="12">
        <v>18</v>
      </c>
      <c r="H19" s="12" t="s">
        <v>336</v>
      </c>
      <c r="I19" s="12">
        <v>348.51</v>
      </c>
      <c r="J19" s="12">
        <v>1.23</v>
      </c>
      <c r="L19" s="12">
        <v>18</v>
      </c>
      <c r="M19" s="12" t="s">
        <v>70</v>
      </c>
      <c r="N19" s="12">
        <v>192.46</v>
      </c>
      <c r="O19" s="12">
        <v>1.1</v>
      </c>
    </row>
    <row r="20" spans="1:15" ht="12.75">
      <c r="A20" s="12" t="s">
        <v>452</v>
      </c>
      <c r="B20" s="12">
        <v>21</v>
      </c>
      <c r="C20" s="12">
        <v>462.78</v>
      </c>
      <c r="D20" s="12">
        <v>6.34</v>
      </c>
      <c r="G20" s="12">
        <v>19</v>
      </c>
      <c r="H20" s="12" t="s">
        <v>60</v>
      </c>
      <c r="I20" s="12">
        <v>387.81</v>
      </c>
      <c r="J20" s="12">
        <v>-1.97</v>
      </c>
      <c r="L20" s="12">
        <v>19</v>
      </c>
      <c r="M20" s="12" t="s">
        <v>255</v>
      </c>
      <c r="N20" s="12">
        <v>156.86</v>
      </c>
      <c r="O20" s="12">
        <v>2.64</v>
      </c>
    </row>
    <row r="21" spans="1:15" ht="12.75">
      <c r="A21" s="12" t="s">
        <v>96</v>
      </c>
      <c r="B21" s="12">
        <v>44</v>
      </c>
      <c r="C21" s="12">
        <v>385.29</v>
      </c>
      <c r="D21" s="12">
        <v>3.82</v>
      </c>
      <c r="G21" s="12">
        <v>20</v>
      </c>
      <c r="H21" s="12" t="s">
        <v>129</v>
      </c>
      <c r="I21" s="12">
        <v>258.74</v>
      </c>
      <c r="J21" s="12">
        <v>1.59</v>
      </c>
      <c r="L21" s="12">
        <v>20</v>
      </c>
      <c r="M21" s="12" t="s">
        <v>246</v>
      </c>
      <c r="N21" s="12">
        <v>196.95</v>
      </c>
      <c r="O21" s="12">
        <v>-0.1</v>
      </c>
    </row>
    <row r="22" spans="1:15" ht="12.75">
      <c r="A22" s="12" t="s">
        <v>99</v>
      </c>
      <c r="B22" s="12">
        <v>6</v>
      </c>
      <c r="C22" s="12">
        <v>658.44</v>
      </c>
      <c r="D22" s="12">
        <v>4.83</v>
      </c>
      <c r="G22" s="12">
        <v>21</v>
      </c>
      <c r="H22" s="12" t="s">
        <v>38</v>
      </c>
      <c r="I22" s="12">
        <v>310.31</v>
      </c>
      <c r="J22" s="12">
        <v>1.14</v>
      </c>
      <c r="L22" s="12">
        <v>21</v>
      </c>
      <c r="M22" s="12" t="s">
        <v>232</v>
      </c>
      <c r="N22" s="12">
        <v>219.69</v>
      </c>
      <c r="O22" s="12">
        <v>-1.47</v>
      </c>
    </row>
    <row r="23" spans="1:15" ht="12.75">
      <c r="A23" s="12" t="s">
        <v>100</v>
      </c>
      <c r="B23" s="12">
        <v>47</v>
      </c>
      <c r="C23" s="12">
        <v>305.1</v>
      </c>
      <c r="D23" s="12">
        <v>5.01</v>
      </c>
      <c r="G23" s="12">
        <v>22</v>
      </c>
      <c r="H23" s="12" t="s">
        <v>266</v>
      </c>
      <c r="I23" s="12">
        <v>203.52</v>
      </c>
      <c r="J23" s="12">
        <v>8.6</v>
      </c>
      <c r="L23" s="12">
        <v>22</v>
      </c>
      <c r="M23" s="12" t="s">
        <v>203</v>
      </c>
      <c r="N23" s="12">
        <v>167.62</v>
      </c>
      <c r="O23" s="12">
        <v>2.97</v>
      </c>
    </row>
    <row r="24" spans="1:15" ht="12.75">
      <c r="A24" s="12" t="s">
        <v>110</v>
      </c>
      <c r="B24" s="12">
        <v>24</v>
      </c>
      <c r="C24" s="12">
        <v>489.97</v>
      </c>
      <c r="D24" s="12">
        <v>-4.78</v>
      </c>
      <c r="G24" s="12">
        <v>23</v>
      </c>
      <c r="H24" s="12" t="s">
        <v>33</v>
      </c>
      <c r="I24" s="12">
        <v>360.38</v>
      </c>
      <c r="J24" s="12">
        <v>-5.25</v>
      </c>
      <c r="L24" s="12">
        <v>23</v>
      </c>
      <c r="M24" s="12" t="s">
        <v>473</v>
      </c>
      <c r="N24" s="12">
        <v>139.43</v>
      </c>
      <c r="O24" s="12">
        <v>4.04</v>
      </c>
    </row>
    <row r="25" spans="1:15" ht="12.75">
      <c r="A25" s="12" t="s">
        <v>112</v>
      </c>
      <c r="B25" s="12">
        <v>75</v>
      </c>
      <c r="C25" s="12">
        <v>210.07</v>
      </c>
      <c r="D25" s="12">
        <v>1.78</v>
      </c>
      <c r="G25" s="12">
        <v>24</v>
      </c>
      <c r="H25" s="12" t="s">
        <v>253</v>
      </c>
      <c r="I25" s="12">
        <v>330.01</v>
      </c>
      <c r="J25" s="12">
        <v>-4.19</v>
      </c>
      <c r="L25" s="12">
        <v>24</v>
      </c>
      <c r="M25" s="12" t="s">
        <v>591</v>
      </c>
      <c r="N25" s="12">
        <v>150</v>
      </c>
      <c r="O25" s="12">
        <v>-2.78</v>
      </c>
    </row>
    <row r="26" spans="1:15" ht="12.75">
      <c r="A26" s="12" t="s">
        <v>114</v>
      </c>
      <c r="B26" s="12">
        <v>87</v>
      </c>
      <c r="C26" s="12">
        <v>130.2</v>
      </c>
      <c r="D26" s="12">
        <v>6.33</v>
      </c>
      <c r="G26" s="12">
        <v>26</v>
      </c>
      <c r="H26" s="12" t="s">
        <v>485</v>
      </c>
      <c r="I26" s="12">
        <v>307.28</v>
      </c>
      <c r="J26" s="12">
        <v>-5.18</v>
      </c>
      <c r="L26" s="12">
        <v>25</v>
      </c>
      <c r="M26" s="12" t="s">
        <v>193</v>
      </c>
      <c r="N26" s="12">
        <v>188.2</v>
      </c>
      <c r="O26" s="12">
        <v>0.95</v>
      </c>
    </row>
    <row r="27" spans="1:15" ht="12.75">
      <c r="A27" s="12" t="s">
        <v>123</v>
      </c>
      <c r="B27" s="12">
        <v>49</v>
      </c>
      <c r="C27" s="12">
        <v>392.35</v>
      </c>
      <c r="D27" s="12">
        <v>-1.16</v>
      </c>
      <c r="L27" s="12">
        <v>26</v>
      </c>
      <c r="M27" s="12" t="s">
        <v>114</v>
      </c>
      <c r="N27" s="12">
        <v>130.2</v>
      </c>
      <c r="O27" s="12">
        <v>6.33</v>
      </c>
    </row>
    <row r="28" spans="1:15" ht="12.75">
      <c r="A28" s="12" t="s">
        <v>126</v>
      </c>
      <c r="B28" s="12">
        <v>18</v>
      </c>
      <c r="C28" s="12">
        <v>565.6</v>
      </c>
      <c r="D28" s="12">
        <v>-3.62</v>
      </c>
      <c r="L28" s="12">
        <v>27</v>
      </c>
      <c r="M28" s="12" t="s">
        <v>468</v>
      </c>
      <c r="N28" s="12">
        <v>193.57</v>
      </c>
      <c r="O28" s="12">
        <v>-0.2</v>
      </c>
    </row>
    <row r="29" spans="1:15" ht="12.75">
      <c r="A29" s="12" t="s">
        <v>127</v>
      </c>
      <c r="B29" s="12">
        <v>40</v>
      </c>
      <c r="C29" s="12">
        <v>449.35</v>
      </c>
      <c r="D29" s="12">
        <v>-1.31</v>
      </c>
      <c r="L29" s="12">
        <v>28</v>
      </c>
      <c r="M29" s="12" t="s">
        <v>268</v>
      </c>
      <c r="N29" s="12">
        <v>225.52</v>
      </c>
      <c r="O29" s="12">
        <v>-6.53</v>
      </c>
    </row>
    <row r="30" spans="1:15" ht="12.75">
      <c r="A30" s="12" t="s">
        <v>472</v>
      </c>
      <c r="B30" s="12">
        <v>72</v>
      </c>
      <c r="C30" s="12">
        <v>205.64</v>
      </c>
      <c r="D30" s="12">
        <v>6.13</v>
      </c>
      <c r="I30" t="s">
        <v>679</v>
      </c>
      <c r="J30" s="12" t="str">
        <f>H30&amp;" "&amp;I30</f>
        <v> formula</v>
      </c>
      <c r="L30" s="12">
        <v>29</v>
      </c>
      <c r="M30" s="12" t="s">
        <v>476</v>
      </c>
      <c r="N30" s="12">
        <v>191.36</v>
      </c>
      <c r="O30" s="12">
        <v>-2.85</v>
      </c>
    </row>
    <row r="31" spans="1:15" ht="12.75">
      <c r="A31" s="12" t="s">
        <v>591</v>
      </c>
      <c r="B31" s="12">
        <v>85</v>
      </c>
      <c r="C31" s="12">
        <v>150</v>
      </c>
      <c r="D31" s="12">
        <v>-2.78</v>
      </c>
      <c r="L31" s="12">
        <v>30</v>
      </c>
      <c r="M31" s="12" t="s">
        <v>272</v>
      </c>
      <c r="N31" s="12">
        <v>142.54</v>
      </c>
      <c r="O31" s="12">
        <v>-1.36</v>
      </c>
    </row>
    <row r="32" spans="1:4" ht="12.75">
      <c r="A32" s="12" t="s">
        <v>129</v>
      </c>
      <c r="B32" s="12">
        <v>56</v>
      </c>
      <c r="C32" s="12">
        <v>258.74</v>
      </c>
      <c r="D32" s="12">
        <v>1.59</v>
      </c>
    </row>
    <row r="33" spans="1:4" ht="12.75">
      <c r="A33" s="12" t="s">
        <v>576</v>
      </c>
      <c r="B33" s="12">
        <v>23</v>
      </c>
      <c r="C33" s="12">
        <v>287.11</v>
      </c>
      <c r="D33" s="12">
        <v>32.62</v>
      </c>
    </row>
    <row r="34" spans="1:4" ht="12.75">
      <c r="A34" s="12" t="s">
        <v>583</v>
      </c>
      <c r="B34" s="12">
        <v>43</v>
      </c>
      <c r="C34" s="12">
        <v>430.08</v>
      </c>
      <c r="D34" s="12">
        <v>-1.65</v>
      </c>
    </row>
    <row r="35" spans="1:4" ht="12.75">
      <c r="A35" s="12" t="s">
        <v>360</v>
      </c>
      <c r="B35" s="12">
        <v>52</v>
      </c>
      <c r="C35" s="12">
        <v>262.01</v>
      </c>
      <c r="D35" s="12">
        <v>5.33</v>
      </c>
    </row>
    <row r="36" spans="1:4" ht="12.75">
      <c r="A36" s="12" t="s">
        <v>149</v>
      </c>
      <c r="B36" s="12">
        <v>42</v>
      </c>
      <c r="C36" s="12">
        <v>394.41</v>
      </c>
      <c r="D36" s="12">
        <v>2.52</v>
      </c>
    </row>
    <row r="37" spans="1:4" ht="12.75">
      <c r="A37" s="12" t="s">
        <v>160</v>
      </c>
      <c r="B37" s="12">
        <v>77</v>
      </c>
      <c r="C37" s="12">
        <v>157.98</v>
      </c>
      <c r="D37" s="12">
        <v>2.3</v>
      </c>
    </row>
    <row r="38" spans="1:4" ht="12.75">
      <c r="A38" s="12" t="s">
        <v>485</v>
      </c>
      <c r="B38" s="12">
        <v>61</v>
      </c>
      <c r="C38" s="12">
        <v>307.28</v>
      </c>
      <c r="D38" s="12">
        <v>-5.18</v>
      </c>
    </row>
    <row r="39" spans="1:4" ht="12.75">
      <c r="A39" s="12" t="s">
        <v>164</v>
      </c>
      <c r="B39" s="12">
        <v>36</v>
      </c>
      <c r="C39" s="12">
        <v>417.89</v>
      </c>
      <c r="D39" s="12">
        <v>-7.55</v>
      </c>
    </row>
    <row r="40" spans="1:4" ht="12.75">
      <c r="A40" s="12" t="s">
        <v>473</v>
      </c>
      <c r="B40" s="12">
        <v>84</v>
      </c>
      <c r="C40" s="12">
        <v>139.43</v>
      </c>
      <c r="D40" s="12">
        <v>4.04</v>
      </c>
    </row>
    <row r="41" spans="1:4" ht="12.75">
      <c r="A41" s="12" t="s">
        <v>171</v>
      </c>
      <c r="B41" s="12">
        <v>13</v>
      </c>
      <c r="C41" s="12">
        <v>546.71</v>
      </c>
      <c r="D41" s="12">
        <v>7.35</v>
      </c>
    </row>
    <row r="42" spans="1:4" ht="12.75">
      <c r="A42" s="12" t="s">
        <v>176</v>
      </c>
      <c r="B42" s="12">
        <v>67</v>
      </c>
      <c r="C42" s="12">
        <v>223.62</v>
      </c>
      <c r="D42" s="12">
        <v>2.45</v>
      </c>
    </row>
    <row r="43" spans="1:4" ht="12.75">
      <c r="A43" s="12" t="s">
        <v>178</v>
      </c>
      <c r="B43" s="12">
        <v>39</v>
      </c>
      <c r="C43" s="12">
        <v>400.13</v>
      </c>
      <c r="D43" s="12">
        <v>6.52</v>
      </c>
    </row>
    <row r="44" spans="1:4" ht="12.75">
      <c r="A44" s="12" t="s">
        <v>181</v>
      </c>
      <c r="B44" s="12">
        <v>10</v>
      </c>
      <c r="C44" s="12">
        <v>569.5</v>
      </c>
      <c r="D44" s="12">
        <v>2.78</v>
      </c>
    </row>
    <row r="45" spans="1:4" ht="12.75">
      <c r="A45" s="12" t="s">
        <v>450</v>
      </c>
      <c r="B45" s="12">
        <v>2</v>
      </c>
      <c r="C45" s="12">
        <v>1068.93</v>
      </c>
      <c r="D45" s="12">
        <v>-2.21</v>
      </c>
    </row>
    <row r="46" spans="1:4" ht="12.75">
      <c r="A46" s="12" t="s">
        <v>461</v>
      </c>
      <c r="B46" s="12">
        <v>25</v>
      </c>
      <c r="C46" s="12">
        <v>320.78</v>
      </c>
      <c r="D46" s="12">
        <v>35.9</v>
      </c>
    </row>
    <row r="47" spans="1:4" ht="12.75">
      <c r="A47" s="12" t="s">
        <v>185</v>
      </c>
      <c r="B47" s="12">
        <v>46</v>
      </c>
      <c r="C47" s="12">
        <v>312.24</v>
      </c>
      <c r="D47" s="12">
        <v>6.66</v>
      </c>
    </row>
    <row r="48" spans="1:4" ht="12.75">
      <c r="A48" s="12" t="s">
        <v>189</v>
      </c>
      <c r="B48" s="12">
        <v>71</v>
      </c>
      <c r="C48" s="12">
        <v>229.4</v>
      </c>
      <c r="D48" s="12">
        <v>0.88</v>
      </c>
    </row>
    <row r="49" spans="1:4" ht="12.75">
      <c r="A49" s="12" t="s">
        <v>190</v>
      </c>
      <c r="B49" s="12">
        <v>5</v>
      </c>
      <c r="C49" s="12">
        <v>685.04</v>
      </c>
      <c r="D49" s="12">
        <v>0.51</v>
      </c>
    </row>
    <row r="50" spans="1:4" ht="12.75">
      <c r="A50" s="12" t="s">
        <v>191</v>
      </c>
      <c r="B50" s="12">
        <v>50</v>
      </c>
      <c r="C50" s="12">
        <v>340.41</v>
      </c>
      <c r="D50" s="12">
        <v>5.01</v>
      </c>
    </row>
    <row r="51" spans="1:4" ht="12.75">
      <c r="A51" s="12" t="s">
        <v>506</v>
      </c>
      <c r="B51" s="12">
        <v>68</v>
      </c>
      <c r="C51" s="12">
        <v>220</v>
      </c>
      <c r="D51" s="12">
        <v>4.92</v>
      </c>
    </row>
    <row r="52" spans="1:4" ht="12.75">
      <c r="A52" s="12" t="s">
        <v>193</v>
      </c>
      <c r="B52" s="12">
        <v>86</v>
      </c>
      <c r="C52" s="12">
        <v>188.2</v>
      </c>
      <c r="D52" s="12">
        <v>0.95</v>
      </c>
    </row>
    <row r="53" spans="1:4" ht="12.75">
      <c r="A53" s="12" t="s">
        <v>465</v>
      </c>
      <c r="B53" s="12">
        <v>69</v>
      </c>
      <c r="C53" s="12">
        <v>237.62</v>
      </c>
      <c r="D53" s="12">
        <v>-1.59</v>
      </c>
    </row>
    <row r="54" spans="1:4" ht="12.75">
      <c r="A54" s="12" t="s">
        <v>459</v>
      </c>
      <c r="B54" s="12">
        <v>38</v>
      </c>
      <c r="C54" s="12">
        <v>451.94</v>
      </c>
      <c r="D54" s="12">
        <v>-0.25</v>
      </c>
    </row>
    <row r="55" spans="1:4" ht="12.75">
      <c r="A55" s="12" t="s">
        <v>203</v>
      </c>
      <c r="B55" s="12">
        <v>83</v>
      </c>
      <c r="C55" s="12">
        <v>167.62</v>
      </c>
      <c r="D55" s="12">
        <v>2.97</v>
      </c>
    </row>
    <row r="56" spans="1:4" ht="12.75">
      <c r="A56" s="12" t="s">
        <v>204</v>
      </c>
      <c r="B56" s="12">
        <v>76</v>
      </c>
      <c r="C56" s="12">
        <v>228.76</v>
      </c>
      <c r="D56" s="12">
        <v>-2.36</v>
      </c>
    </row>
    <row r="57" spans="1:4" ht="12.75">
      <c r="A57" s="12" t="s">
        <v>205</v>
      </c>
      <c r="B57" s="12">
        <v>9</v>
      </c>
      <c r="C57" s="12">
        <v>575.16</v>
      </c>
      <c r="D57" s="12">
        <v>13.53</v>
      </c>
    </row>
    <row r="58" spans="1:4" ht="12.75">
      <c r="A58" s="12" t="s">
        <v>214</v>
      </c>
      <c r="B58" s="12">
        <v>70</v>
      </c>
      <c r="C58" s="12">
        <v>216.59</v>
      </c>
      <c r="D58" s="12">
        <v>8.62</v>
      </c>
    </row>
    <row r="59" spans="1:4" ht="12.75">
      <c r="A59" s="12" t="s">
        <v>448</v>
      </c>
      <c r="B59" s="12">
        <v>7</v>
      </c>
      <c r="C59" s="12">
        <v>653.63</v>
      </c>
      <c r="D59" s="12">
        <v>0.8</v>
      </c>
    </row>
    <row r="60" spans="1:4" ht="12.75">
      <c r="A60" s="12" t="s">
        <v>219</v>
      </c>
      <c r="B60" s="12">
        <v>3</v>
      </c>
      <c r="C60" s="12">
        <v>681.59</v>
      </c>
      <c r="D60" s="12">
        <v>5.99</v>
      </c>
    </row>
    <row r="61" spans="1:4" ht="12.75">
      <c r="A61" s="12" t="s">
        <v>476</v>
      </c>
      <c r="B61" s="12">
        <v>90</v>
      </c>
      <c r="C61" s="12">
        <v>191.36</v>
      </c>
      <c r="D61" s="12">
        <v>-2.85</v>
      </c>
    </row>
    <row r="62" spans="1:4" ht="12.75">
      <c r="A62" s="12" t="s">
        <v>507</v>
      </c>
      <c r="B62" s="12">
        <v>78</v>
      </c>
      <c r="C62" s="12">
        <v>100.21</v>
      </c>
      <c r="D62" s="12">
        <v>15.23</v>
      </c>
    </row>
    <row r="63" spans="1:4" ht="12.75">
      <c r="A63" s="12" t="s">
        <v>232</v>
      </c>
      <c r="B63" s="12">
        <v>82</v>
      </c>
      <c r="C63" s="12">
        <v>219.69</v>
      </c>
      <c r="D63" s="12">
        <v>-1.47</v>
      </c>
    </row>
    <row r="64" spans="1:4" ht="12.75">
      <c r="A64" s="12" t="s">
        <v>234</v>
      </c>
      <c r="B64" s="12">
        <v>31</v>
      </c>
      <c r="C64" s="12">
        <v>588.32</v>
      </c>
      <c r="D64" s="12">
        <v>-10.46</v>
      </c>
    </row>
    <row r="65" spans="1:4" ht="12.75">
      <c r="A65" s="12" t="s">
        <v>336</v>
      </c>
      <c r="B65" s="12">
        <v>54</v>
      </c>
      <c r="C65" s="12">
        <v>348.51</v>
      </c>
      <c r="D65" s="12">
        <v>1.23</v>
      </c>
    </row>
    <row r="66" spans="1:4" ht="12.75">
      <c r="A66" s="12" t="s">
        <v>241</v>
      </c>
      <c r="B66" s="12">
        <v>74</v>
      </c>
      <c r="C66" s="12">
        <v>216.67</v>
      </c>
      <c r="D66" s="12">
        <v>2.4</v>
      </c>
    </row>
    <row r="67" spans="1:4" ht="12.75">
      <c r="A67" s="12" t="s">
        <v>243</v>
      </c>
      <c r="B67" s="12">
        <v>26</v>
      </c>
      <c r="C67" s="12">
        <v>538.15</v>
      </c>
      <c r="D67" s="12">
        <v>-6.61</v>
      </c>
    </row>
    <row r="68" spans="1:4" ht="12.75">
      <c r="A68" s="12" t="s">
        <v>469</v>
      </c>
      <c r="B68" s="12">
        <v>65</v>
      </c>
      <c r="C68" s="12">
        <v>190.35</v>
      </c>
      <c r="D68" s="12">
        <v>8.26</v>
      </c>
    </row>
    <row r="69" spans="1:4" ht="12.75">
      <c r="A69" s="12" t="s">
        <v>246</v>
      </c>
      <c r="B69" s="12">
        <v>81</v>
      </c>
      <c r="C69" s="12">
        <v>196.95</v>
      </c>
      <c r="D69" s="12">
        <v>-0.1</v>
      </c>
    </row>
    <row r="70" spans="1:4" ht="12.75">
      <c r="A70" s="12" t="s">
        <v>250</v>
      </c>
      <c r="B70" s="12">
        <v>32</v>
      </c>
      <c r="C70" s="12">
        <v>504.03</v>
      </c>
      <c r="D70" s="12">
        <v>-6.38</v>
      </c>
    </row>
    <row r="71" spans="1:4" ht="12.75">
      <c r="A71" s="12" t="s">
        <v>253</v>
      </c>
      <c r="B71" s="12">
        <v>60</v>
      </c>
      <c r="C71" s="12">
        <v>330.01</v>
      </c>
      <c r="D71" s="12">
        <v>-4.19</v>
      </c>
    </row>
    <row r="72" spans="1:4" ht="12.75">
      <c r="A72" s="12" t="s">
        <v>255</v>
      </c>
      <c r="B72" s="12">
        <v>80</v>
      </c>
      <c r="C72" s="12">
        <v>156.86</v>
      </c>
      <c r="D72" s="12">
        <v>2.64</v>
      </c>
    </row>
    <row r="73" spans="1:4" ht="12.75">
      <c r="A73" s="12" t="s">
        <v>259</v>
      </c>
      <c r="B73" s="12">
        <v>17</v>
      </c>
      <c r="C73" s="12">
        <v>488.1</v>
      </c>
      <c r="D73" s="12">
        <v>13.54</v>
      </c>
    </row>
    <row r="74" spans="1:4" ht="12.75">
      <c r="A74" s="12" t="s">
        <v>575</v>
      </c>
      <c r="B74" s="12">
        <v>8</v>
      </c>
      <c r="C74" s="12">
        <v>587.75</v>
      </c>
      <c r="D74" s="12">
        <v>5.6</v>
      </c>
    </row>
    <row r="75" spans="1:4" ht="12.75">
      <c r="A75" s="12" t="s">
        <v>265</v>
      </c>
      <c r="B75" s="12">
        <v>29</v>
      </c>
      <c r="C75" s="12">
        <v>498.13</v>
      </c>
      <c r="D75" s="12">
        <v>0.44</v>
      </c>
    </row>
    <row r="76" spans="1:4" ht="12.75">
      <c r="A76" s="12" t="s">
        <v>266</v>
      </c>
      <c r="B76" s="12">
        <v>58</v>
      </c>
      <c r="C76" s="12">
        <v>203.52</v>
      </c>
      <c r="D76" s="12">
        <v>8.6</v>
      </c>
    </row>
    <row r="77" spans="1:4" ht="12.75">
      <c r="A77" s="12" t="s">
        <v>268</v>
      </c>
      <c r="B77" s="12">
        <v>89</v>
      </c>
      <c r="C77" s="12">
        <v>225.52</v>
      </c>
      <c r="D77" s="12">
        <v>-6.53</v>
      </c>
    </row>
    <row r="78" spans="1:4" ht="12.75">
      <c r="A78" s="12" t="s">
        <v>269</v>
      </c>
      <c r="B78" s="12">
        <v>22</v>
      </c>
      <c r="C78" s="12">
        <v>474.8</v>
      </c>
      <c r="D78" s="12">
        <v>5.07</v>
      </c>
    </row>
    <row r="79" spans="1:4" ht="12.75">
      <c r="A79" s="12" t="s">
        <v>272</v>
      </c>
      <c r="B79" s="12">
        <v>91</v>
      </c>
      <c r="C79" s="12">
        <v>142.54</v>
      </c>
      <c r="D79" s="12">
        <v>-1.36</v>
      </c>
    </row>
    <row r="80" spans="1:4" ht="12.75">
      <c r="A80" s="12" t="s">
        <v>273</v>
      </c>
      <c r="B80" s="12">
        <v>11</v>
      </c>
      <c r="C80" s="12">
        <v>580.58</v>
      </c>
      <c r="D80" s="12">
        <v>-0.03</v>
      </c>
    </row>
    <row r="81" spans="1:4" ht="12.75">
      <c r="A81" s="12" t="s">
        <v>574</v>
      </c>
      <c r="B81" s="12">
        <v>63</v>
      </c>
      <c r="C81" s="12">
        <v>248.87</v>
      </c>
      <c r="D81" s="12">
        <v>4.52</v>
      </c>
    </row>
    <row r="82" spans="1:4" ht="12.75">
      <c r="A82" s="12" t="s">
        <v>287</v>
      </c>
      <c r="B82" s="12">
        <v>35</v>
      </c>
      <c r="C82" s="12">
        <v>443.38</v>
      </c>
      <c r="D82" s="12">
        <v>-5.09</v>
      </c>
    </row>
    <row r="83" spans="1:4" ht="12.75">
      <c r="A83" s="12" t="s">
        <v>295</v>
      </c>
      <c r="B83" s="12">
        <v>48</v>
      </c>
      <c r="C83" s="12">
        <v>343.65</v>
      </c>
      <c r="D83" s="12">
        <v>5.7</v>
      </c>
    </row>
    <row r="84" spans="1:4" ht="12.75">
      <c r="A84" s="12" t="s">
        <v>299</v>
      </c>
      <c r="B84" s="12">
        <v>34</v>
      </c>
      <c r="C84" s="12">
        <v>362.72</v>
      </c>
      <c r="D84" s="12">
        <v>2.13</v>
      </c>
    </row>
    <row r="85" spans="1:4" ht="12.75">
      <c r="A85" s="12" t="s">
        <v>301</v>
      </c>
      <c r="B85" s="12">
        <v>33</v>
      </c>
      <c r="C85" s="12">
        <v>389.79</v>
      </c>
      <c r="D85" s="12">
        <v>2.36</v>
      </c>
    </row>
    <row r="86" spans="1:4" ht="12.75">
      <c r="A86" s="12" t="s">
        <v>302</v>
      </c>
      <c r="B86" s="12">
        <v>19</v>
      </c>
      <c r="C86" s="12">
        <v>529.45</v>
      </c>
      <c r="D86" s="12">
        <v>1.52</v>
      </c>
    </row>
    <row r="87" spans="1:4" ht="12.75">
      <c r="A87" s="12" t="s">
        <v>303</v>
      </c>
      <c r="B87" s="12">
        <v>16</v>
      </c>
      <c r="C87" s="12">
        <v>533.41</v>
      </c>
      <c r="D87" s="12">
        <v>2.7</v>
      </c>
    </row>
    <row r="88" spans="1:4" ht="12.75">
      <c r="A88" s="12" t="s">
        <v>304</v>
      </c>
      <c r="B88" s="12">
        <v>45</v>
      </c>
      <c r="C88" s="12">
        <v>394.37</v>
      </c>
      <c r="D88" s="12">
        <v>1.18</v>
      </c>
    </row>
    <row r="89" spans="1:4" ht="12.75">
      <c r="A89" s="12" t="s">
        <v>306</v>
      </c>
      <c r="B89" s="12">
        <v>53</v>
      </c>
      <c r="C89" s="12">
        <v>317.02</v>
      </c>
      <c r="D89" s="12">
        <v>6.54</v>
      </c>
    </row>
    <row r="90" spans="1:4" ht="12.75">
      <c r="A90" s="12" t="s">
        <v>311</v>
      </c>
      <c r="B90" s="12">
        <v>4</v>
      </c>
      <c r="C90" s="12">
        <v>677.66</v>
      </c>
      <c r="D90" s="12">
        <v>-1.44</v>
      </c>
    </row>
    <row r="91" spans="1:4" ht="12.75">
      <c r="A91" s="12" t="s">
        <v>314</v>
      </c>
      <c r="B91" s="12">
        <v>30</v>
      </c>
      <c r="C91" s="12">
        <v>504.73</v>
      </c>
      <c r="D91" s="12">
        <v>-0.94</v>
      </c>
    </row>
    <row r="92" spans="1:4" ht="12.75">
      <c r="A92" s="12" t="s">
        <v>315</v>
      </c>
      <c r="B92" s="12">
        <v>66</v>
      </c>
      <c r="C92" s="12">
        <v>257.34</v>
      </c>
      <c r="D92" s="12">
        <v>1.96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41"/>
  <sheetViews>
    <sheetView showGridLines="0" zoomScale="80" zoomScaleNormal="80" workbookViewId="0" topLeftCell="A1">
      <selection activeCell="P17" sqref="P17"/>
    </sheetView>
  </sheetViews>
  <sheetFormatPr defaultColWidth="9.140625" defaultRowHeight="12.75"/>
  <cols>
    <col min="1" max="1" width="4.28125" style="93" customWidth="1"/>
    <col min="2" max="2" width="26.8515625" style="93" customWidth="1"/>
    <col min="3" max="3" width="11.28125" style="93" customWidth="1"/>
    <col min="4" max="4" width="7.57421875" style="93" customWidth="1"/>
    <col min="5" max="5" width="2.7109375" style="93" customWidth="1"/>
    <col min="6" max="6" width="4.28125" style="93" customWidth="1"/>
    <col min="7" max="7" width="29.140625" style="93" customWidth="1"/>
    <col min="8" max="8" width="11.28125" style="93" customWidth="1"/>
    <col min="9" max="9" width="7.57421875" style="93" customWidth="1"/>
    <col min="10" max="10" width="2.7109375" style="93" customWidth="1"/>
    <col min="11" max="11" width="4.28125" style="93" customWidth="1"/>
    <col min="12" max="12" width="26.57421875" style="93" customWidth="1"/>
    <col min="13" max="13" width="11.28125" style="93" customWidth="1"/>
    <col min="14" max="14" width="7.57421875" style="93" customWidth="1"/>
    <col min="15" max="15" width="2.7109375" style="93" customWidth="1"/>
    <col min="16" max="16" width="4.28125" style="93" customWidth="1"/>
    <col min="17" max="17" width="26.00390625" style="93" customWidth="1"/>
    <col min="18" max="18" width="12.00390625" style="93" customWidth="1"/>
    <col min="19" max="16384" width="9.140625" style="93" customWidth="1"/>
  </cols>
  <sheetData>
    <row r="1" spans="1:16" ht="15.75" customHeight="1">
      <c r="A1" s="93" t="s">
        <v>638</v>
      </c>
      <c r="F1" s="93" t="s">
        <v>639</v>
      </c>
      <c r="K1" s="93" t="s">
        <v>640</v>
      </c>
      <c r="P1" s="93" t="s">
        <v>641</v>
      </c>
    </row>
    <row r="2" spans="1:19" ht="12.75">
      <c r="A2" s="94"/>
      <c r="B2" s="94" t="s">
        <v>0</v>
      </c>
      <c r="C2" s="94" t="s">
        <v>445</v>
      </c>
      <c r="D2" s="95" t="s">
        <v>635</v>
      </c>
      <c r="F2" s="94"/>
      <c r="G2" s="94" t="s">
        <v>0</v>
      </c>
      <c r="H2" s="94" t="s">
        <v>445</v>
      </c>
      <c r="I2" s="95" t="s">
        <v>635</v>
      </c>
      <c r="K2" s="94"/>
      <c r="L2" s="94" t="s">
        <v>632</v>
      </c>
      <c r="M2" s="94" t="s">
        <v>445</v>
      </c>
      <c r="N2" s="95" t="s">
        <v>635</v>
      </c>
      <c r="P2" s="94"/>
      <c r="Q2" s="94" t="s">
        <v>632</v>
      </c>
      <c r="R2" s="94" t="s">
        <v>445</v>
      </c>
      <c r="S2" s="95" t="s">
        <v>635</v>
      </c>
    </row>
    <row r="3" spans="1:256" ht="12.75">
      <c r="A3" s="93">
        <v>1</v>
      </c>
      <c r="B3" s="93" t="s">
        <v>86</v>
      </c>
      <c r="C3" s="96">
        <v>1025.96</v>
      </c>
      <c r="D3" s="97">
        <v>0</v>
      </c>
      <c r="F3" s="93">
        <v>1</v>
      </c>
      <c r="G3" s="93" t="s">
        <v>583</v>
      </c>
      <c r="H3" s="96">
        <v>477.09</v>
      </c>
      <c r="I3" s="96">
        <v>2.66</v>
      </c>
      <c r="K3" s="93">
        <v>1</v>
      </c>
      <c r="L3" s="104" t="s">
        <v>469</v>
      </c>
      <c r="M3" s="97">
        <v>235.67</v>
      </c>
      <c r="N3" s="97">
        <v>8.64</v>
      </c>
      <c r="P3" s="93">
        <f aca="true" t="shared" si="0" ref="P3:P26">P2+1</f>
        <v>1</v>
      </c>
      <c r="Q3" s="104" t="s">
        <v>515</v>
      </c>
      <c r="R3" s="97">
        <v>105.48</v>
      </c>
      <c r="S3" s="97">
        <v>10.79</v>
      </c>
      <c r="IV3"/>
    </row>
    <row r="4" spans="1:256" ht="12.75">
      <c r="A4" s="93">
        <f aca="true" t="shared" si="1" ref="A4:A41">A3+1</f>
        <v>2</v>
      </c>
      <c r="B4" s="93" t="s">
        <v>587</v>
      </c>
      <c r="C4" s="96">
        <v>738.79</v>
      </c>
      <c r="D4" s="97">
        <v>3.34</v>
      </c>
      <c r="F4" s="93">
        <f aca="true" t="shared" si="2" ref="F4:F23">F3+1</f>
        <v>2</v>
      </c>
      <c r="G4" s="93" t="s">
        <v>463</v>
      </c>
      <c r="H4" s="96">
        <v>429.82</v>
      </c>
      <c r="I4" s="96">
        <v>1.16</v>
      </c>
      <c r="K4" s="93">
        <f aca="true" t="shared" si="3" ref="K4:K31">K3+1</f>
        <v>2</v>
      </c>
      <c r="L4" s="104" t="s">
        <v>468</v>
      </c>
      <c r="M4" s="97">
        <v>235.58</v>
      </c>
      <c r="N4" s="97">
        <v>4.16</v>
      </c>
      <c r="P4" s="93">
        <f t="shared" si="0"/>
        <v>2</v>
      </c>
      <c r="Q4" s="104" t="s">
        <v>264</v>
      </c>
      <c r="R4" s="97">
        <v>130.47</v>
      </c>
      <c r="S4" s="97">
        <v>3.65</v>
      </c>
      <c r="IV4"/>
    </row>
    <row r="5" spans="1:256" ht="12.75">
      <c r="A5" s="93">
        <f t="shared" si="1"/>
        <v>3</v>
      </c>
      <c r="B5" s="93" t="s">
        <v>219</v>
      </c>
      <c r="C5" s="96">
        <v>713.39</v>
      </c>
      <c r="D5" s="97">
        <v>3.93</v>
      </c>
      <c r="F5" s="93">
        <f t="shared" si="2"/>
        <v>3</v>
      </c>
      <c r="G5" s="93" t="s">
        <v>127</v>
      </c>
      <c r="H5" s="96">
        <v>479.18</v>
      </c>
      <c r="I5" s="96">
        <v>-0.74</v>
      </c>
      <c r="K5" s="93">
        <f t="shared" si="3"/>
        <v>3</v>
      </c>
      <c r="L5" s="104" t="s">
        <v>472</v>
      </c>
      <c r="M5" s="97">
        <v>214.09</v>
      </c>
      <c r="N5" s="97">
        <v>7.58</v>
      </c>
      <c r="P5" s="93">
        <f t="shared" si="0"/>
        <v>3</v>
      </c>
      <c r="Q5" s="104" t="s">
        <v>588</v>
      </c>
      <c r="R5" s="97">
        <v>130</v>
      </c>
      <c r="S5" s="97">
        <v>5.42</v>
      </c>
      <c r="IV5"/>
    </row>
    <row r="6" spans="1:256" ht="12.75">
      <c r="A6" s="98">
        <f t="shared" si="1"/>
        <v>4</v>
      </c>
      <c r="B6" s="98" t="s">
        <v>190</v>
      </c>
      <c r="C6" s="99">
        <v>699.88</v>
      </c>
      <c r="D6" s="100">
        <v>1.98</v>
      </c>
      <c r="F6" s="98">
        <f t="shared" si="2"/>
        <v>4</v>
      </c>
      <c r="G6" s="98" t="s">
        <v>191</v>
      </c>
      <c r="H6" s="98">
        <v>349.01</v>
      </c>
      <c r="I6" s="98">
        <v>8.4</v>
      </c>
      <c r="K6" s="98">
        <f t="shared" si="3"/>
        <v>4</v>
      </c>
      <c r="L6" s="105" t="s">
        <v>226</v>
      </c>
      <c r="M6" s="105">
        <v>220.77</v>
      </c>
      <c r="N6" s="105">
        <v>2.37</v>
      </c>
      <c r="P6" s="98">
        <f t="shared" si="0"/>
        <v>4</v>
      </c>
      <c r="Q6" s="105" t="s">
        <v>254</v>
      </c>
      <c r="R6" s="105">
        <v>123.48</v>
      </c>
      <c r="S6" s="105">
        <v>2.54</v>
      </c>
      <c r="IV6"/>
    </row>
    <row r="7" spans="1:256" ht="12.75">
      <c r="A7" s="98">
        <f t="shared" si="1"/>
        <v>5</v>
      </c>
      <c r="B7" s="98" t="s">
        <v>72</v>
      </c>
      <c r="C7" s="98">
        <v>695.07</v>
      </c>
      <c r="D7" s="98">
        <v>1.19</v>
      </c>
      <c r="F7" s="98">
        <f t="shared" si="2"/>
        <v>5</v>
      </c>
      <c r="G7" s="98" t="s">
        <v>339</v>
      </c>
      <c r="H7" s="98">
        <v>457.31</v>
      </c>
      <c r="I7" s="98">
        <v>-0.13</v>
      </c>
      <c r="K7" s="98">
        <f t="shared" si="3"/>
        <v>5</v>
      </c>
      <c r="L7" s="105" t="s">
        <v>82</v>
      </c>
      <c r="M7" s="105">
        <v>197.9</v>
      </c>
      <c r="N7" s="105">
        <v>9.7</v>
      </c>
      <c r="P7" s="98">
        <f t="shared" si="0"/>
        <v>5</v>
      </c>
      <c r="Q7" s="105" t="s">
        <v>203</v>
      </c>
      <c r="R7" s="105">
        <v>167.52</v>
      </c>
      <c r="S7" s="105">
        <v>-0.24</v>
      </c>
      <c r="IV7"/>
    </row>
    <row r="8" spans="1:256" ht="12.75">
      <c r="A8" s="98">
        <f t="shared" si="1"/>
        <v>6</v>
      </c>
      <c r="B8" s="98" t="s">
        <v>302</v>
      </c>
      <c r="C8" s="98">
        <v>571.52</v>
      </c>
      <c r="D8" s="98">
        <v>15.84</v>
      </c>
      <c r="F8" s="98">
        <f t="shared" si="2"/>
        <v>6</v>
      </c>
      <c r="G8" s="98" t="s">
        <v>185</v>
      </c>
      <c r="H8" s="98">
        <v>350.37</v>
      </c>
      <c r="I8" s="98">
        <v>1.06</v>
      </c>
      <c r="K8" s="98">
        <f t="shared" si="3"/>
        <v>6</v>
      </c>
      <c r="L8" s="105" t="s">
        <v>580</v>
      </c>
      <c r="M8" s="105">
        <v>252.4</v>
      </c>
      <c r="N8" s="105">
        <v>4.69</v>
      </c>
      <c r="P8" s="98">
        <f t="shared" si="0"/>
        <v>6</v>
      </c>
      <c r="Q8" s="105" t="s">
        <v>270</v>
      </c>
      <c r="R8" s="105">
        <v>103.4</v>
      </c>
      <c r="S8" s="105">
        <v>3.04</v>
      </c>
      <c r="IV8"/>
    </row>
    <row r="9" spans="1:256" ht="12.75">
      <c r="A9" s="98">
        <f t="shared" si="1"/>
        <v>7</v>
      </c>
      <c r="B9" s="98" t="s">
        <v>281</v>
      </c>
      <c r="C9" s="98">
        <v>545.91</v>
      </c>
      <c r="D9" s="98">
        <v>21.89</v>
      </c>
      <c r="F9" s="98">
        <f t="shared" si="2"/>
        <v>7</v>
      </c>
      <c r="G9" s="98" t="s">
        <v>253</v>
      </c>
      <c r="H9" s="98">
        <v>353.71</v>
      </c>
      <c r="I9" s="98">
        <v>5.09</v>
      </c>
      <c r="K9" s="98">
        <f t="shared" si="3"/>
        <v>7</v>
      </c>
      <c r="L9" s="105" t="s">
        <v>258</v>
      </c>
      <c r="M9" s="105">
        <v>201.31</v>
      </c>
      <c r="N9" s="105">
        <v>7.48</v>
      </c>
      <c r="P9" s="98">
        <f t="shared" si="0"/>
        <v>7</v>
      </c>
      <c r="Q9" s="105" t="s">
        <v>227</v>
      </c>
      <c r="R9" s="105">
        <v>77.51</v>
      </c>
      <c r="S9" s="105">
        <v>3.7</v>
      </c>
      <c r="IV9"/>
    </row>
    <row r="10" spans="1:256" ht="12.75">
      <c r="A10" s="98">
        <f t="shared" si="1"/>
        <v>8</v>
      </c>
      <c r="B10" s="98" t="s">
        <v>311</v>
      </c>
      <c r="C10" s="98">
        <v>675.57</v>
      </c>
      <c r="D10" s="98">
        <v>-2.45</v>
      </c>
      <c r="F10" s="98">
        <f t="shared" si="2"/>
        <v>8</v>
      </c>
      <c r="G10" s="98" t="s">
        <v>315</v>
      </c>
      <c r="H10" s="98">
        <v>263.84</v>
      </c>
      <c r="I10" s="98">
        <v>10.64</v>
      </c>
      <c r="K10" s="98">
        <f t="shared" si="3"/>
        <v>8</v>
      </c>
      <c r="L10" s="105" t="s">
        <v>534</v>
      </c>
      <c r="M10" s="105">
        <v>276.08</v>
      </c>
      <c r="N10" s="105">
        <v>-3.73</v>
      </c>
      <c r="P10" s="98">
        <f t="shared" si="0"/>
        <v>8</v>
      </c>
      <c r="Q10" s="105" t="s">
        <v>548</v>
      </c>
      <c r="R10" s="105">
        <v>79.35</v>
      </c>
      <c r="S10" s="105">
        <v>3.6</v>
      </c>
      <c r="IV10"/>
    </row>
    <row r="11" spans="1:256" ht="12.75">
      <c r="A11" s="98">
        <f t="shared" si="1"/>
        <v>9</v>
      </c>
      <c r="B11" s="98" t="s">
        <v>95</v>
      </c>
      <c r="C11" s="98">
        <v>661.66</v>
      </c>
      <c r="D11" s="98">
        <v>3.17</v>
      </c>
      <c r="F11" s="98">
        <f t="shared" si="2"/>
        <v>9</v>
      </c>
      <c r="G11" s="98" t="s">
        <v>33</v>
      </c>
      <c r="H11" s="98">
        <v>370.27</v>
      </c>
      <c r="I11" s="98">
        <v>6.72</v>
      </c>
      <c r="K11" s="98">
        <f t="shared" si="3"/>
        <v>9</v>
      </c>
      <c r="L11" s="105" t="s">
        <v>467</v>
      </c>
      <c r="M11" s="105">
        <v>256.47</v>
      </c>
      <c r="N11" s="105">
        <v>4.98</v>
      </c>
      <c r="P11" s="98">
        <f t="shared" si="0"/>
        <v>9</v>
      </c>
      <c r="Q11" s="105" t="s">
        <v>220</v>
      </c>
      <c r="R11" s="105">
        <v>81.44</v>
      </c>
      <c r="S11" s="105">
        <v>9.82</v>
      </c>
      <c r="IV11"/>
    </row>
    <row r="12" spans="1:256" ht="12.75">
      <c r="A12" s="98">
        <f t="shared" si="1"/>
        <v>10</v>
      </c>
      <c r="B12" s="98" t="s">
        <v>181</v>
      </c>
      <c r="C12" s="98">
        <v>575.35</v>
      </c>
      <c r="D12" s="98">
        <v>10.74</v>
      </c>
      <c r="F12" s="98">
        <f t="shared" si="2"/>
        <v>10</v>
      </c>
      <c r="G12" s="98" t="s">
        <v>359</v>
      </c>
      <c r="H12" s="98">
        <v>333.71</v>
      </c>
      <c r="I12" s="98">
        <v>0.4</v>
      </c>
      <c r="K12" s="98">
        <f t="shared" si="3"/>
        <v>10</v>
      </c>
      <c r="L12" s="105" t="s">
        <v>129</v>
      </c>
      <c r="M12" s="105">
        <v>258.64</v>
      </c>
      <c r="N12" s="105">
        <v>-1.08</v>
      </c>
      <c r="P12" s="98">
        <f t="shared" si="0"/>
        <v>10</v>
      </c>
      <c r="Q12" s="105" t="s">
        <v>280</v>
      </c>
      <c r="R12" s="105">
        <v>103.15</v>
      </c>
      <c r="S12" s="105">
        <v>3.84</v>
      </c>
      <c r="IV12"/>
    </row>
    <row r="13" spans="1:256" ht="12.75">
      <c r="A13" s="98">
        <f t="shared" si="1"/>
        <v>11</v>
      </c>
      <c r="B13" s="98" t="s">
        <v>448</v>
      </c>
      <c r="C13" s="98">
        <v>709.09</v>
      </c>
      <c r="D13" s="98">
        <v>-7.31</v>
      </c>
      <c r="F13" s="98">
        <f t="shared" si="2"/>
        <v>11</v>
      </c>
      <c r="G13" s="98" t="s">
        <v>60</v>
      </c>
      <c r="H13" s="98">
        <v>394.88</v>
      </c>
      <c r="I13" s="98">
        <v>-3.31</v>
      </c>
      <c r="K13" s="98">
        <f t="shared" si="3"/>
        <v>11</v>
      </c>
      <c r="L13" s="105" t="s">
        <v>43</v>
      </c>
      <c r="M13" s="105">
        <v>285.42</v>
      </c>
      <c r="N13" s="105">
        <v>-1.73</v>
      </c>
      <c r="P13" s="98">
        <f t="shared" si="0"/>
        <v>11</v>
      </c>
      <c r="Q13" s="105" t="s">
        <v>147</v>
      </c>
      <c r="R13" s="105">
        <v>125.57</v>
      </c>
      <c r="S13" s="105">
        <v>-0.82</v>
      </c>
      <c r="IV13"/>
    </row>
    <row r="14" spans="1:256" ht="12.75">
      <c r="A14" s="98">
        <f t="shared" si="1"/>
        <v>12</v>
      </c>
      <c r="B14" s="98" t="s">
        <v>205</v>
      </c>
      <c r="C14" s="98">
        <v>612.59</v>
      </c>
      <c r="D14" s="98">
        <v>1.19</v>
      </c>
      <c r="F14" s="98">
        <f t="shared" si="2"/>
        <v>12</v>
      </c>
      <c r="G14" s="98" t="s">
        <v>94</v>
      </c>
      <c r="H14" s="98">
        <v>180.05</v>
      </c>
      <c r="I14" s="98">
        <v>8.84</v>
      </c>
      <c r="K14" s="98">
        <f t="shared" si="3"/>
        <v>12</v>
      </c>
      <c r="L14" s="105" t="s">
        <v>130</v>
      </c>
      <c r="M14" s="105">
        <v>208.97</v>
      </c>
      <c r="N14" s="105">
        <v>3.29</v>
      </c>
      <c r="P14" s="98">
        <f t="shared" si="0"/>
        <v>12</v>
      </c>
      <c r="Q14" s="105" t="s">
        <v>79</v>
      </c>
      <c r="R14" s="105">
        <v>116.44</v>
      </c>
      <c r="S14" s="105">
        <v>1.36</v>
      </c>
      <c r="IV14"/>
    </row>
    <row r="15" spans="1:256" ht="12.75">
      <c r="A15" s="98">
        <f t="shared" si="1"/>
        <v>13</v>
      </c>
      <c r="B15" s="98" t="s">
        <v>29</v>
      </c>
      <c r="C15" s="98">
        <v>562.12</v>
      </c>
      <c r="D15" s="98">
        <v>4.24</v>
      </c>
      <c r="F15" s="98">
        <f t="shared" si="2"/>
        <v>13</v>
      </c>
      <c r="G15" s="98" t="s">
        <v>149</v>
      </c>
      <c r="H15" s="98">
        <v>430</v>
      </c>
      <c r="I15" s="98">
        <v>-2.12</v>
      </c>
      <c r="K15" s="98">
        <f t="shared" si="3"/>
        <v>13</v>
      </c>
      <c r="L15" s="105" t="s">
        <v>176</v>
      </c>
      <c r="M15" s="105">
        <v>229.1</v>
      </c>
      <c r="N15" s="105">
        <v>1.65</v>
      </c>
      <c r="P15" s="98">
        <f t="shared" si="0"/>
        <v>13</v>
      </c>
      <c r="Q15" s="105" t="s">
        <v>596</v>
      </c>
      <c r="R15" s="105">
        <v>125.8</v>
      </c>
      <c r="S15" s="105">
        <v>2.18</v>
      </c>
      <c r="IV15"/>
    </row>
    <row r="16" spans="1:256" ht="12.75">
      <c r="A16" s="98">
        <f t="shared" si="1"/>
        <v>14</v>
      </c>
      <c r="B16" s="98" t="s">
        <v>273</v>
      </c>
      <c r="C16" s="98">
        <v>588.86</v>
      </c>
      <c r="D16" s="98">
        <v>0.4</v>
      </c>
      <c r="F16" s="98">
        <f t="shared" si="2"/>
        <v>14</v>
      </c>
      <c r="G16" s="98" t="s">
        <v>466</v>
      </c>
      <c r="H16" s="98">
        <v>275.8</v>
      </c>
      <c r="I16" s="98">
        <v>4</v>
      </c>
      <c r="K16" s="98">
        <f t="shared" si="3"/>
        <v>14</v>
      </c>
      <c r="L16" s="105" t="s">
        <v>189</v>
      </c>
      <c r="M16" s="105">
        <v>231.68</v>
      </c>
      <c r="N16" s="105">
        <v>0.39</v>
      </c>
      <c r="P16" s="98">
        <f t="shared" si="0"/>
        <v>14</v>
      </c>
      <c r="Q16" s="105" t="s">
        <v>262</v>
      </c>
      <c r="R16" s="105">
        <v>111.96</v>
      </c>
      <c r="S16" s="105">
        <v>-1.69</v>
      </c>
      <c r="IV16"/>
    </row>
    <row r="17" spans="1:256" ht="12.75">
      <c r="A17" s="98">
        <f t="shared" si="1"/>
        <v>15</v>
      </c>
      <c r="B17" s="98" t="s">
        <v>126</v>
      </c>
      <c r="C17" s="98">
        <v>570.35</v>
      </c>
      <c r="D17" s="98">
        <v>-0.12</v>
      </c>
      <c r="F17" s="98">
        <f t="shared" si="2"/>
        <v>15</v>
      </c>
      <c r="G17" s="98" t="s">
        <v>143</v>
      </c>
      <c r="H17" s="98">
        <v>346.85</v>
      </c>
      <c r="I17" s="98">
        <v>-2.65</v>
      </c>
      <c r="K17" s="98">
        <f t="shared" si="3"/>
        <v>15</v>
      </c>
      <c r="L17" s="105" t="s">
        <v>579</v>
      </c>
      <c r="M17" s="105">
        <v>146.94</v>
      </c>
      <c r="N17" s="105">
        <v>7.44</v>
      </c>
      <c r="P17" s="98">
        <f t="shared" si="0"/>
        <v>15</v>
      </c>
      <c r="Q17" s="105" t="s">
        <v>487</v>
      </c>
      <c r="R17" s="105">
        <v>171.27</v>
      </c>
      <c r="S17" s="105">
        <v>-4.92</v>
      </c>
      <c r="IV17"/>
    </row>
    <row r="18" spans="1:256" ht="12.75">
      <c r="A18" s="98">
        <f t="shared" si="1"/>
        <v>16</v>
      </c>
      <c r="B18" s="98" t="s">
        <v>459</v>
      </c>
      <c r="C18" s="98">
        <v>498.39</v>
      </c>
      <c r="D18" s="98">
        <v>9.07</v>
      </c>
      <c r="F18" s="98">
        <f t="shared" si="2"/>
        <v>16</v>
      </c>
      <c r="G18" s="98" t="s">
        <v>574</v>
      </c>
      <c r="H18" s="98">
        <v>340.34</v>
      </c>
      <c r="I18" s="98">
        <v>-2.8</v>
      </c>
      <c r="K18" s="98">
        <f t="shared" si="3"/>
        <v>16</v>
      </c>
      <c r="L18" s="105" t="s">
        <v>153</v>
      </c>
      <c r="M18" s="105">
        <v>245.76</v>
      </c>
      <c r="N18" s="105">
        <v>-5.5</v>
      </c>
      <c r="P18" s="98">
        <f t="shared" si="0"/>
        <v>16</v>
      </c>
      <c r="Q18" s="105" t="s">
        <v>510</v>
      </c>
      <c r="R18" s="105">
        <v>121.26</v>
      </c>
      <c r="S18" s="105">
        <v>3.13</v>
      </c>
      <c r="IV18"/>
    </row>
    <row r="19" spans="1:256" ht="12.75">
      <c r="A19" s="98">
        <f t="shared" si="1"/>
        <v>17</v>
      </c>
      <c r="B19" s="98" t="s">
        <v>303</v>
      </c>
      <c r="C19" s="98">
        <v>580.96</v>
      </c>
      <c r="D19" s="98">
        <v>3.32</v>
      </c>
      <c r="F19" s="98">
        <f t="shared" si="2"/>
        <v>17</v>
      </c>
      <c r="G19" s="98" t="s">
        <v>32</v>
      </c>
      <c r="H19" s="98">
        <v>302.6</v>
      </c>
      <c r="I19" s="98">
        <v>1.51</v>
      </c>
      <c r="K19" s="98">
        <f t="shared" si="3"/>
        <v>17</v>
      </c>
      <c r="L19" s="105" t="s">
        <v>27</v>
      </c>
      <c r="M19" s="105">
        <v>242.36</v>
      </c>
      <c r="N19" s="105">
        <v>4.17</v>
      </c>
      <c r="P19" s="98">
        <f t="shared" si="0"/>
        <v>17</v>
      </c>
      <c r="Q19" s="105" t="s">
        <v>597</v>
      </c>
      <c r="R19" s="105">
        <v>110</v>
      </c>
      <c r="S19" s="105">
        <v>1.36</v>
      </c>
      <c r="IV19"/>
    </row>
    <row r="20" spans="1:256" ht="12.75">
      <c r="A20" s="98">
        <f t="shared" si="1"/>
        <v>18</v>
      </c>
      <c r="B20" s="98" t="s">
        <v>265</v>
      </c>
      <c r="C20" s="98">
        <v>499.85</v>
      </c>
      <c r="D20" s="98">
        <v>13.79</v>
      </c>
      <c r="F20" s="98">
        <f t="shared" si="2"/>
        <v>18</v>
      </c>
      <c r="G20" s="98" t="s">
        <v>506</v>
      </c>
      <c r="H20" s="98">
        <v>248.34</v>
      </c>
      <c r="I20" s="98">
        <v>2.26</v>
      </c>
      <c r="K20" s="98">
        <f t="shared" si="3"/>
        <v>18</v>
      </c>
      <c r="L20" s="105" t="s">
        <v>70</v>
      </c>
      <c r="M20" s="105">
        <v>200.87</v>
      </c>
      <c r="N20" s="105">
        <v>1.44</v>
      </c>
      <c r="P20" s="98">
        <f t="shared" si="0"/>
        <v>18</v>
      </c>
      <c r="Q20" s="105" t="s">
        <v>584</v>
      </c>
      <c r="R20" s="105">
        <v>11.66</v>
      </c>
      <c r="S20" s="105">
        <v>6.25</v>
      </c>
      <c r="IV20"/>
    </row>
    <row r="21" spans="1:256" ht="12.75">
      <c r="A21" s="98">
        <f t="shared" si="1"/>
        <v>19</v>
      </c>
      <c r="B21" s="98" t="s">
        <v>42</v>
      </c>
      <c r="C21" s="98">
        <v>614.14</v>
      </c>
      <c r="D21" s="98">
        <v>-5.4</v>
      </c>
      <c r="F21" s="101">
        <f t="shared" si="2"/>
        <v>19</v>
      </c>
      <c r="G21" s="101" t="s">
        <v>38</v>
      </c>
      <c r="H21" s="102">
        <v>326.54</v>
      </c>
      <c r="I21" s="102">
        <v>-4.78</v>
      </c>
      <c r="K21" s="98">
        <f t="shared" si="3"/>
        <v>19</v>
      </c>
      <c r="L21" s="105" t="s">
        <v>476</v>
      </c>
      <c r="M21" s="105">
        <v>199.26</v>
      </c>
      <c r="N21" s="105">
        <v>1</v>
      </c>
      <c r="P21" s="98">
        <f t="shared" si="0"/>
        <v>19</v>
      </c>
      <c r="Q21" s="105" t="s">
        <v>313</v>
      </c>
      <c r="R21" s="105">
        <v>83.17</v>
      </c>
      <c r="S21" s="105">
        <v>-1.53</v>
      </c>
      <c r="IV21"/>
    </row>
    <row r="22" spans="1:256" ht="12.75">
      <c r="A22" s="98">
        <f t="shared" si="1"/>
        <v>20</v>
      </c>
      <c r="B22" s="98" t="s">
        <v>259</v>
      </c>
      <c r="C22" s="98">
        <v>530.18</v>
      </c>
      <c r="D22" s="98">
        <v>1.2</v>
      </c>
      <c r="F22" s="101">
        <f t="shared" si="2"/>
        <v>20</v>
      </c>
      <c r="G22" s="101" t="s">
        <v>121</v>
      </c>
      <c r="H22" s="102">
        <v>270.41</v>
      </c>
      <c r="I22" s="102">
        <v>-1.91</v>
      </c>
      <c r="K22" s="98">
        <f t="shared" si="3"/>
        <v>20</v>
      </c>
      <c r="L22" s="105" t="s">
        <v>193</v>
      </c>
      <c r="M22" s="105">
        <v>197.79</v>
      </c>
      <c r="N22" s="105">
        <v>0.97</v>
      </c>
      <c r="P22" s="98">
        <f t="shared" si="0"/>
        <v>20</v>
      </c>
      <c r="Q22" s="105" t="s">
        <v>519</v>
      </c>
      <c r="R22" s="105">
        <v>101.58</v>
      </c>
      <c r="S22" s="105">
        <v>1</v>
      </c>
      <c r="IV22"/>
    </row>
    <row r="23" spans="1:256" ht="12.75">
      <c r="A23" s="98">
        <f t="shared" si="1"/>
        <v>21</v>
      </c>
      <c r="B23" s="98" t="s">
        <v>45</v>
      </c>
      <c r="C23" s="98">
        <v>590.72</v>
      </c>
      <c r="D23" s="98">
        <v>-1.24</v>
      </c>
      <c r="F23" s="101">
        <f t="shared" si="2"/>
        <v>21</v>
      </c>
      <c r="G23" s="101" t="s">
        <v>241</v>
      </c>
      <c r="H23" s="102">
        <v>228.13</v>
      </c>
      <c r="I23" s="102">
        <v>-0.27</v>
      </c>
      <c r="K23" s="98">
        <f t="shared" si="3"/>
        <v>21</v>
      </c>
      <c r="L23" s="105" t="s">
        <v>426</v>
      </c>
      <c r="M23" s="105">
        <v>300</v>
      </c>
      <c r="N23" s="105">
        <v>-2.92</v>
      </c>
      <c r="P23" s="98">
        <f t="shared" si="0"/>
        <v>21</v>
      </c>
      <c r="Q23" s="105" t="s">
        <v>603</v>
      </c>
      <c r="R23" s="105">
        <v>80.82</v>
      </c>
      <c r="S23" s="105">
        <v>-0.89</v>
      </c>
      <c r="IV23"/>
    </row>
    <row r="24" spans="1:256" ht="12.75">
      <c r="A24" s="98">
        <f t="shared" si="1"/>
        <v>22</v>
      </c>
      <c r="B24" s="98" t="s">
        <v>581</v>
      </c>
      <c r="C24" s="98">
        <v>593.24</v>
      </c>
      <c r="D24" s="98">
        <v>-8.07</v>
      </c>
      <c r="K24" s="98">
        <f t="shared" si="3"/>
        <v>22</v>
      </c>
      <c r="L24" s="105" t="s">
        <v>591</v>
      </c>
      <c r="M24" s="105">
        <v>153.4</v>
      </c>
      <c r="N24" s="105">
        <v>2.8</v>
      </c>
      <c r="P24" s="101">
        <f t="shared" si="0"/>
        <v>22</v>
      </c>
      <c r="Q24" s="106" t="s">
        <v>263</v>
      </c>
      <c r="R24" s="103">
        <v>80</v>
      </c>
      <c r="S24" s="103">
        <v>-0.9</v>
      </c>
      <c r="IV24"/>
    </row>
    <row r="25" spans="1:256" ht="12.75">
      <c r="A25" s="98">
        <f t="shared" si="1"/>
        <v>23</v>
      </c>
      <c r="B25" s="98" t="s">
        <v>107</v>
      </c>
      <c r="C25" s="98">
        <v>451.71</v>
      </c>
      <c r="D25" s="98">
        <v>9.22</v>
      </c>
      <c r="K25" s="98">
        <f t="shared" si="3"/>
        <v>23</v>
      </c>
      <c r="L25" s="105" t="s">
        <v>268</v>
      </c>
      <c r="M25" s="105">
        <v>206.7</v>
      </c>
      <c r="N25" s="105">
        <v>-1.81</v>
      </c>
      <c r="P25" s="101">
        <f t="shared" si="0"/>
        <v>23</v>
      </c>
      <c r="Q25" s="106" t="s">
        <v>589</v>
      </c>
      <c r="R25" s="103">
        <v>56.58</v>
      </c>
      <c r="S25" s="103">
        <v>-3.51</v>
      </c>
      <c r="IV25"/>
    </row>
    <row r="26" spans="1:256" ht="12.75">
      <c r="A26" s="98">
        <f t="shared" si="1"/>
        <v>24</v>
      </c>
      <c r="B26" s="98" t="s">
        <v>269</v>
      </c>
      <c r="C26" s="98">
        <v>508.44</v>
      </c>
      <c r="D26" s="98">
        <v>1.86</v>
      </c>
      <c r="K26" s="98">
        <f t="shared" si="3"/>
        <v>24</v>
      </c>
      <c r="L26" s="105" t="s">
        <v>278</v>
      </c>
      <c r="M26" s="105">
        <v>122.75</v>
      </c>
      <c r="N26" s="105">
        <v>2.84</v>
      </c>
      <c r="P26" s="101">
        <f t="shared" si="0"/>
        <v>24</v>
      </c>
      <c r="Q26" s="106" t="s">
        <v>618</v>
      </c>
      <c r="R26" s="103">
        <v>75</v>
      </c>
      <c r="S26" s="103">
        <v>-1.12</v>
      </c>
      <c r="IV26"/>
    </row>
    <row r="27" spans="1:256" ht="12.75">
      <c r="A27" s="98">
        <f t="shared" si="1"/>
        <v>25</v>
      </c>
      <c r="B27" s="98" t="s">
        <v>575</v>
      </c>
      <c r="C27" s="98">
        <v>630.2</v>
      </c>
      <c r="D27" s="98">
        <v>-2.58</v>
      </c>
      <c r="K27" s="98">
        <f t="shared" si="3"/>
        <v>25</v>
      </c>
      <c r="L27" s="105" t="s">
        <v>160</v>
      </c>
      <c r="M27" s="105">
        <v>159.47</v>
      </c>
      <c r="N27" s="105">
        <v>1.64</v>
      </c>
      <c r="IV27"/>
    </row>
    <row r="28" spans="1:256" ht="12.75">
      <c r="A28" s="98">
        <f t="shared" si="1"/>
        <v>26</v>
      </c>
      <c r="B28" s="98" t="s">
        <v>606</v>
      </c>
      <c r="C28" s="98">
        <v>502.33</v>
      </c>
      <c r="D28" s="98">
        <v>0.22</v>
      </c>
      <c r="K28" s="98">
        <f t="shared" si="3"/>
        <v>26</v>
      </c>
      <c r="L28" s="105" t="s">
        <v>473</v>
      </c>
      <c r="M28" s="105">
        <v>148.79</v>
      </c>
      <c r="N28" s="105">
        <v>1.03</v>
      </c>
      <c r="IV28"/>
    </row>
    <row r="29" spans="1:256" ht="12.75">
      <c r="A29" s="98">
        <f t="shared" si="1"/>
        <v>27</v>
      </c>
      <c r="B29" s="98" t="s">
        <v>207</v>
      </c>
      <c r="C29" s="98">
        <v>477.01</v>
      </c>
      <c r="D29" s="98">
        <v>6.99</v>
      </c>
      <c r="K29" s="101">
        <f t="shared" si="3"/>
        <v>27</v>
      </c>
      <c r="L29" s="106" t="s">
        <v>12</v>
      </c>
      <c r="M29" s="103">
        <v>177.15</v>
      </c>
      <c r="N29" s="103">
        <v>-1.36</v>
      </c>
      <c r="IV29"/>
    </row>
    <row r="30" spans="1:256" ht="12.75">
      <c r="A30" s="98">
        <f t="shared" si="1"/>
        <v>28</v>
      </c>
      <c r="B30" s="98" t="s">
        <v>481</v>
      </c>
      <c r="C30" s="98">
        <v>490.78</v>
      </c>
      <c r="D30" s="98">
        <v>-3.75</v>
      </c>
      <c r="K30" s="101">
        <f t="shared" si="3"/>
        <v>28</v>
      </c>
      <c r="L30" s="106" t="s">
        <v>175</v>
      </c>
      <c r="M30" s="103">
        <v>119.07</v>
      </c>
      <c r="N30" s="103">
        <v>2.79</v>
      </c>
      <c r="IV30"/>
    </row>
    <row r="31" spans="1:256" ht="12.75">
      <c r="A31" s="98">
        <f t="shared" si="1"/>
        <v>29</v>
      </c>
      <c r="B31" s="98" t="s">
        <v>301</v>
      </c>
      <c r="C31" s="98">
        <v>412.35</v>
      </c>
      <c r="D31" s="98">
        <v>8.66</v>
      </c>
      <c r="K31" s="101">
        <f t="shared" si="3"/>
        <v>29</v>
      </c>
      <c r="L31" s="106" t="s">
        <v>204</v>
      </c>
      <c r="M31" s="103">
        <v>219</v>
      </c>
      <c r="N31" s="103">
        <v>-5.17</v>
      </c>
      <c r="IV31"/>
    </row>
    <row r="32" spans="1:256" ht="12.75">
      <c r="A32" s="98">
        <f t="shared" si="1"/>
        <v>30</v>
      </c>
      <c r="B32" s="98" t="s">
        <v>60</v>
      </c>
      <c r="C32" s="98">
        <v>382.01</v>
      </c>
      <c r="D32" s="98">
        <v>5.26</v>
      </c>
      <c r="IV32"/>
    </row>
    <row r="33" spans="1:256" ht="12.75">
      <c r="A33" s="98">
        <f t="shared" si="1"/>
        <v>31</v>
      </c>
      <c r="B33" s="98" t="s">
        <v>461</v>
      </c>
      <c r="C33" s="98">
        <v>428.54</v>
      </c>
      <c r="D33" s="98">
        <v>4.85</v>
      </c>
      <c r="IV33"/>
    </row>
    <row r="34" spans="1:256" ht="12.75">
      <c r="A34" s="98">
        <f t="shared" si="1"/>
        <v>32</v>
      </c>
      <c r="B34" s="98" t="s">
        <v>18</v>
      </c>
      <c r="C34" s="98">
        <v>398.78</v>
      </c>
      <c r="D34" s="98">
        <v>0.85</v>
      </c>
      <c r="IV34"/>
    </row>
    <row r="35" spans="1:256" ht="12.75">
      <c r="A35" s="98">
        <f t="shared" si="1"/>
        <v>33</v>
      </c>
      <c r="B35" s="98" t="s">
        <v>14</v>
      </c>
      <c r="C35" s="98">
        <v>439.85</v>
      </c>
      <c r="D35" s="98">
        <v>4.41</v>
      </c>
      <c r="IV35"/>
    </row>
    <row r="36" spans="1:4" ht="12.75">
      <c r="A36" s="98">
        <f t="shared" si="1"/>
        <v>34</v>
      </c>
      <c r="B36" s="98" t="s">
        <v>486</v>
      </c>
      <c r="C36" s="98">
        <v>448.79</v>
      </c>
      <c r="D36" s="98">
        <v>-2.66</v>
      </c>
    </row>
    <row r="37" spans="1:4" ht="12.75">
      <c r="A37" s="98">
        <f t="shared" si="1"/>
        <v>35</v>
      </c>
      <c r="B37" s="98" t="s">
        <v>120</v>
      </c>
      <c r="C37" s="98">
        <v>369.25</v>
      </c>
      <c r="D37" s="98">
        <v>7.35</v>
      </c>
    </row>
    <row r="38" spans="1:4" ht="12.75">
      <c r="A38" s="98">
        <f t="shared" si="1"/>
        <v>36</v>
      </c>
      <c r="B38" s="98" t="s">
        <v>583</v>
      </c>
      <c r="C38" s="98">
        <v>491.34</v>
      </c>
      <c r="D38" s="98">
        <v>-7.32</v>
      </c>
    </row>
    <row r="39" spans="1:4" ht="12.75">
      <c r="A39" s="101">
        <f t="shared" si="1"/>
        <v>37</v>
      </c>
      <c r="B39" s="101" t="s">
        <v>306</v>
      </c>
      <c r="C39" s="102">
        <v>341.06</v>
      </c>
      <c r="D39" s="103">
        <v>2.94</v>
      </c>
    </row>
    <row r="40" spans="1:4" ht="12.75">
      <c r="A40" s="101">
        <f t="shared" si="1"/>
        <v>38</v>
      </c>
      <c r="B40" s="101" t="s">
        <v>299</v>
      </c>
      <c r="C40" s="102">
        <v>374.96</v>
      </c>
      <c r="D40" s="103">
        <v>4.23</v>
      </c>
    </row>
    <row r="41" spans="1:4" ht="12.75">
      <c r="A41" s="101">
        <f t="shared" si="1"/>
        <v>39</v>
      </c>
      <c r="B41" s="101" t="s">
        <v>185</v>
      </c>
      <c r="C41" s="102">
        <v>364.44</v>
      </c>
      <c r="D41" s="103">
        <v>-1.71</v>
      </c>
    </row>
  </sheetData>
  <sheetProtection selectLockedCells="1" selectUnlockedCells="1"/>
  <mergeCells count="4">
    <mergeCell ref="A1:D1"/>
    <mergeCell ref="F1:I1"/>
    <mergeCell ref="K1:N1"/>
    <mergeCell ref="P1:S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7"/>
  <sheetViews>
    <sheetView showGridLines="0" zoomScale="90" zoomScaleNormal="90" workbookViewId="0" topLeftCell="A1">
      <selection activeCell="E24" sqref="E24"/>
    </sheetView>
  </sheetViews>
  <sheetFormatPr defaultColWidth="9.140625" defaultRowHeight="12.75"/>
  <cols>
    <col min="1" max="1" width="26.57421875" style="0" customWidth="1"/>
    <col min="2" max="2" width="23.7109375" style="0" customWidth="1"/>
  </cols>
  <sheetData>
    <row r="1" spans="1:256" s="9" customFormat="1" ht="12.75">
      <c r="A1" s="7" t="s">
        <v>317</v>
      </c>
      <c r="B1" s="8" t="s">
        <v>318</v>
      </c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9" customFormat="1" ht="12.75">
      <c r="A2" s="7" t="s">
        <v>319</v>
      </c>
      <c r="B2" s="8" t="s">
        <v>24</v>
      </c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9" customFormat="1" ht="12.75">
      <c r="A3" s="7" t="s">
        <v>320</v>
      </c>
      <c r="B3" s="8" t="s">
        <v>24</v>
      </c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9" customFormat="1" ht="12.75">
      <c r="A4" s="7" t="s">
        <v>321</v>
      </c>
      <c r="B4" s="8" t="s">
        <v>318</v>
      </c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9" customFormat="1" ht="12.75">
      <c r="A5" s="7" t="s">
        <v>322</v>
      </c>
      <c r="B5" s="8" t="s">
        <v>318</v>
      </c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9" customFormat="1" ht="12.75">
      <c r="A6" s="7" t="s">
        <v>79</v>
      </c>
      <c r="B6" s="8" t="s">
        <v>323</v>
      </c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9" customFormat="1" ht="12.75">
      <c r="A7" s="7" t="s">
        <v>324</v>
      </c>
      <c r="B7" s="8" t="s">
        <v>11</v>
      </c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9" customFormat="1" ht="12.75">
      <c r="A8" s="7" t="s">
        <v>276</v>
      </c>
      <c r="B8" s="8" t="s">
        <v>78</v>
      </c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9" customFormat="1" ht="12.75">
      <c r="A9" s="7" t="s">
        <v>325</v>
      </c>
      <c r="B9" s="8" t="s">
        <v>80</v>
      </c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9" customFormat="1" ht="12.75">
      <c r="A10" s="7" t="s">
        <v>326</v>
      </c>
      <c r="B10" s="8" t="s">
        <v>11</v>
      </c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9" customFormat="1" ht="12.75">
      <c r="A11" s="7" t="s">
        <v>125</v>
      </c>
      <c r="B11" s="8" t="s">
        <v>327</v>
      </c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9" customFormat="1" ht="12.75">
      <c r="A12" s="7" t="s">
        <v>328</v>
      </c>
      <c r="B12" s="8" t="s">
        <v>329</v>
      </c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9" customFormat="1" ht="12.75">
      <c r="A13" s="7" t="s">
        <v>201</v>
      </c>
      <c r="B13" s="8" t="s">
        <v>21</v>
      </c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9" customFormat="1" ht="12.75">
      <c r="A14" s="7" t="s">
        <v>330</v>
      </c>
      <c r="B14" s="8" t="s">
        <v>331</v>
      </c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9" customFormat="1" ht="12.75">
      <c r="A15" s="7" t="s">
        <v>204</v>
      </c>
      <c r="B15" s="8" t="s">
        <v>3</v>
      </c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9" customFormat="1" ht="12.75">
      <c r="A16" s="7" t="s">
        <v>75</v>
      </c>
      <c r="B16" s="8" t="s">
        <v>332</v>
      </c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9" customFormat="1" ht="12.75">
      <c r="A17" s="7" t="s">
        <v>50</v>
      </c>
      <c r="B17" s="8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9" customFormat="1" ht="12.75">
      <c r="A18" s="7" t="s">
        <v>146</v>
      </c>
      <c r="B18" s="8" t="s">
        <v>13</v>
      </c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9" customFormat="1" ht="12.75">
      <c r="A19" s="7" t="s">
        <v>6</v>
      </c>
      <c r="B19" s="8" t="s">
        <v>7</v>
      </c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9" customFormat="1" ht="12.75">
      <c r="A20" s="7" t="s">
        <v>273</v>
      </c>
      <c r="B20" s="8" t="s">
        <v>208</v>
      </c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9" customFormat="1" ht="12.75">
      <c r="A21" s="7" t="s">
        <v>311</v>
      </c>
      <c r="B21" s="8" t="s">
        <v>80</v>
      </c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9" customFormat="1" ht="12.75">
      <c r="A22" s="7" t="s">
        <v>333</v>
      </c>
      <c r="B22" s="8" t="s">
        <v>54</v>
      </c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9" customFormat="1" ht="12.75">
      <c r="A23" s="7" t="s">
        <v>171</v>
      </c>
      <c r="B23" s="8" t="s">
        <v>334</v>
      </c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9" customFormat="1" ht="12.75">
      <c r="A24" s="7" t="s">
        <v>335</v>
      </c>
      <c r="B24" s="8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9" customFormat="1" ht="12.75">
      <c r="A25" s="7" t="s">
        <v>148</v>
      </c>
      <c r="B25" s="8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9" customFormat="1" ht="12.75">
      <c r="A26" s="7" t="s">
        <v>336</v>
      </c>
      <c r="B26" s="8" t="s">
        <v>54</v>
      </c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9" customFormat="1" ht="12.75">
      <c r="A27" s="7" t="s">
        <v>53</v>
      </c>
      <c r="B27" s="8" t="s">
        <v>54</v>
      </c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9" customFormat="1" ht="12.75">
      <c r="A28" s="7" t="s">
        <v>230</v>
      </c>
      <c r="B28" s="8" t="s">
        <v>329</v>
      </c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9" customFormat="1" ht="12.75">
      <c r="A29" s="7" t="s">
        <v>337</v>
      </c>
      <c r="B29" s="8" t="s">
        <v>80</v>
      </c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9" customFormat="1" ht="12.75">
      <c r="A30" s="7" t="s">
        <v>338</v>
      </c>
      <c r="B30" s="8" t="s">
        <v>13</v>
      </c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9" customFormat="1" ht="12.75">
      <c r="A31" s="7" t="s">
        <v>339</v>
      </c>
      <c r="B31" s="8" t="s">
        <v>168</v>
      </c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9" customFormat="1" ht="12.75">
      <c r="A32" s="7" t="s">
        <v>340</v>
      </c>
      <c r="B32" s="8" t="s">
        <v>93</v>
      </c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9" customFormat="1" ht="12.75">
      <c r="A33" s="7" t="s">
        <v>155</v>
      </c>
      <c r="B33" s="8" t="s">
        <v>80</v>
      </c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9" customFormat="1" ht="12.75">
      <c r="A34" s="7" t="s">
        <v>303</v>
      </c>
      <c r="B34" s="8" t="s">
        <v>54</v>
      </c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9" customFormat="1" ht="12.75">
      <c r="A35" s="7" t="s">
        <v>341</v>
      </c>
      <c r="B35" s="8" t="s">
        <v>136</v>
      </c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9" customFormat="1" ht="12.75">
      <c r="A36" s="7" t="s">
        <v>342</v>
      </c>
      <c r="B36" s="8" t="s">
        <v>343</v>
      </c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9" customFormat="1" ht="12.75">
      <c r="A37" s="7" t="s">
        <v>42</v>
      </c>
      <c r="B37" s="8" t="s">
        <v>344</v>
      </c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9" customFormat="1" ht="12.75">
      <c r="A38" s="7" t="s">
        <v>95</v>
      </c>
      <c r="B38" s="8" t="s">
        <v>136</v>
      </c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9" customFormat="1" ht="12.75">
      <c r="A39" s="7" t="s">
        <v>302</v>
      </c>
      <c r="B39" s="8" t="s">
        <v>54</v>
      </c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9" customFormat="1" ht="12.75">
      <c r="A40" s="7" t="s">
        <v>31</v>
      </c>
      <c r="B40" s="8" t="s">
        <v>24</v>
      </c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9" customFormat="1" ht="12.75">
      <c r="A41" s="7" t="s">
        <v>345</v>
      </c>
      <c r="B41" s="8" t="s">
        <v>80</v>
      </c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9" customFormat="1" ht="12.75">
      <c r="A42" s="7" t="s">
        <v>312</v>
      </c>
      <c r="B42" s="8" t="s">
        <v>78</v>
      </c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9" customFormat="1" ht="12.75">
      <c r="A43" s="7" t="s">
        <v>346</v>
      </c>
      <c r="B43" s="8" t="s">
        <v>54</v>
      </c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9" customFormat="1" ht="12.75">
      <c r="A44" s="7" t="s">
        <v>347</v>
      </c>
      <c r="B44" s="8" t="s">
        <v>277</v>
      </c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9" customFormat="1" ht="12.75">
      <c r="A45" s="7" t="s">
        <v>142</v>
      </c>
      <c r="B45" s="8" t="s">
        <v>206</v>
      </c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9" customFormat="1" ht="12.75">
      <c r="A46" s="7" t="s">
        <v>348</v>
      </c>
      <c r="B46" s="8" t="s">
        <v>80</v>
      </c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9" customFormat="1" ht="12.75">
      <c r="A47" s="7" t="s">
        <v>349</v>
      </c>
      <c r="B47" s="8" t="s">
        <v>136</v>
      </c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9" customFormat="1" ht="12.75">
      <c r="A48" s="7" t="s">
        <v>350</v>
      </c>
      <c r="B48" s="8" t="s">
        <v>344</v>
      </c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9" customFormat="1" ht="12.75">
      <c r="A49" s="7" t="s">
        <v>351</v>
      </c>
      <c r="B49" s="8" t="s">
        <v>344</v>
      </c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9" customFormat="1" ht="12.75">
      <c r="A50" s="7" t="s">
        <v>352</v>
      </c>
      <c r="B50" s="8" t="s">
        <v>80</v>
      </c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9" customFormat="1" ht="12.75">
      <c r="A51" s="7" t="s">
        <v>353</v>
      </c>
      <c r="B51" s="8" t="s">
        <v>354</v>
      </c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9" customFormat="1" ht="12.75">
      <c r="A52" s="7" t="s">
        <v>355</v>
      </c>
      <c r="B52" s="8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9" customFormat="1" ht="12.75">
      <c r="A53" s="7" t="s">
        <v>356</v>
      </c>
      <c r="B53" s="8" t="s">
        <v>344</v>
      </c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9" customFormat="1" ht="12.75">
      <c r="A54" s="7" t="s">
        <v>120</v>
      </c>
      <c r="B54" s="8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9" customFormat="1" ht="12.75">
      <c r="A55" s="7" t="s">
        <v>357</v>
      </c>
      <c r="B55" s="8" t="s">
        <v>80</v>
      </c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9" customFormat="1" ht="12.75">
      <c r="A56" s="7" t="s">
        <v>358</v>
      </c>
      <c r="B56" s="8" t="s">
        <v>17</v>
      </c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9" customFormat="1" ht="12.75">
      <c r="A57" s="7" t="s">
        <v>359</v>
      </c>
      <c r="B57" s="8" t="s">
        <v>24</v>
      </c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9" customFormat="1" ht="12.75">
      <c r="A58" s="7" t="s">
        <v>143</v>
      </c>
      <c r="B58" s="8" t="s">
        <v>144</v>
      </c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9" customFormat="1" ht="12.75">
      <c r="A59" s="7" t="s">
        <v>29</v>
      </c>
      <c r="B59" s="8" t="s">
        <v>151</v>
      </c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9" customFormat="1" ht="12.75">
      <c r="A60" s="7" t="s">
        <v>360</v>
      </c>
      <c r="B60" s="8" t="s">
        <v>3</v>
      </c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9" customFormat="1" ht="12.75">
      <c r="A61" s="7" t="s">
        <v>361</v>
      </c>
      <c r="B61" s="8" t="s">
        <v>344</v>
      </c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9" customFormat="1" ht="12.75">
      <c r="A62" s="7" t="s">
        <v>66</v>
      </c>
      <c r="B62" s="8" t="s">
        <v>54</v>
      </c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9" customFormat="1" ht="12.75">
      <c r="A63" s="7" t="s">
        <v>362</v>
      </c>
      <c r="B63" s="8" t="s">
        <v>318</v>
      </c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9" customFormat="1" ht="12.75">
      <c r="A64" s="7" t="s">
        <v>289</v>
      </c>
      <c r="B64" s="8" t="s">
        <v>80</v>
      </c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9" customFormat="1" ht="12.75">
      <c r="A65" s="7" t="s">
        <v>363</v>
      </c>
      <c r="B65" s="8" t="s">
        <v>63</v>
      </c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9" customFormat="1" ht="12.75">
      <c r="A66" s="7" t="s">
        <v>364</v>
      </c>
      <c r="B66" s="8" t="s">
        <v>344</v>
      </c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9" customFormat="1" ht="12.75">
      <c r="A67" s="7" t="s">
        <v>87</v>
      </c>
      <c r="B67" s="8" t="s">
        <v>3</v>
      </c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9" customFormat="1" ht="12.75">
      <c r="A68" s="7" t="s">
        <v>111</v>
      </c>
      <c r="B68" s="8" t="s">
        <v>59</v>
      </c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9" customFormat="1" ht="12.75">
      <c r="A69" s="7" t="s">
        <v>365</v>
      </c>
      <c r="B69" s="8" t="s">
        <v>51</v>
      </c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9" customFormat="1" ht="12.75">
      <c r="A70" s="7" t="s">
        <v>315</v>
      </c>
      <c r="B70" s="8" t="s">
        <v>5</v>
      </c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9" customFormat="1" ht="12.75">
      <c r="A71" s="7" t="s">
        <v>366</v>
      </c>
      <c r="B71" s="8" t="s">
        <v>80</v>
      </c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9" customFormat="1" ht="12.75">
      <c r="A72" s="7" t="s">
        <v>367</v>
      </c>
      <c r="B72" s="8" t="s">
        <v>144</v>
      </c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9" customFormat="1" ht="12.75">
      <c r="A73" s="7" t="s">
        <v>304</v>
      </c>
      <c r="B73" s="8" t="s">
        <v>368</v>
      </c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9" customFormat="1" ht="12.75">
      <c r="A74" s="7" t="s">
        <v>2</v>
      </c>
      <c r="B74" s="8" t="s">
        <v>3</v>
      </c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9" customFormat="1" ht="12.75">
      <c r="A75" s="7" t="s">
        <v>193</v>
      </c>
      <c r="B75" s="8" t="s">
        <v>17</v>
      </c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9" customFormat="1" ht="12.75">
      <c r="A76" s="7" t="s">
        <v>369</v>
      </c>
      <c r="B76" s="8" t="s">
        <v>368</v>
      </c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9" customFormat="1" ht="12.75">
      <c r="A77" s="7" t="s">
        <v>370</v>
      </c>
      <c r="B77" s="8" t="s">
        <v>371</v>
      </c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9" customFormat="1" ht="12.75">
      <c r="A78" s="7" t="s">
        <v>372</v>
      </c>
      <c r="B78" s="8" t="s">
        <v>54</v>
      </c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9" customFormat="1" ht="12.75">
      <c r="A79" s="7" t="s">
        <v>105</v>
      </c>
      <c r="B79" s="8" t="s">
        <v>344</v>
      </c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9" customFormat="1" ht="12.75">
      <c r="A80" s="7" t="s">
        <v>373</v>
      </c>
      <c r="B80" s="8" t="s">
        <v>318</v>
      </c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9" customFormat="1" ht="12.75">
      <c r="A81" s="7" t="s">
        <v>374</v>
      </c>
      <c r="B81" s="8" t="s">
        <v>71</v>
      </c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9" customFormat="1" ht="12.75">
      <c r="A82" s="7" t="s">
        <v>375</v>
      </c>
      <c r="B82" s="8" t="s">
        <v>376</v>
      </c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9" customFormat="1" ht="12.75">
      <c r="A83" s="7" t="s">
        <v>377</v>
      </c>
      <c r="B83" s="8" t="s">
        <v>344</v>
      </c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9" customFormat="1" ht="12.75">
      <c r="A84" s="7" t="s">
        <v>378</v>
      </c>
      <c r="B84" s="8" t="s">
        <v>9</v>
      </c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9" customFormat="1" ht="12.75">
      <c r="A85" s="7" t="s">
        <v>107</v>
      </c>
      <c r="B85" s="8" t="s">
        <v>54</v>
      </c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9" customFormat="1" ht="12.75">
      <c r="A86" s="7" t="s">
        <v>379</v>
      </c>
      <c r="B86" s="8" t="s">
        <v>9</v>
      </c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9" customFormat="1" ht="12.75">
      <c r="A87" s="7" t="s">
        <v>380</v>
      </c>
      <c r="B87" s="8" t="s">
        <v>327</v>
      </c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9" customFormat="1" ht="12.75">
      <c r="A88" s="7" t="s">
        <v>381</v>
      </c>
      <c r="B88" s="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9" customFormat="1" ht="12.75">
      <c r="A89" s="7" t="s">
        <v>382</v>
      </c>
      <c r="B89" s="8" t="s">
        <v>383</v>
      </c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9" customFormat="1" ht="12.75">
      <c r="A90" s="7" t="s">
        <v>33</v>
      </c>
      <c r="B90" s="8" t="s">
        <v>344</v>
      </c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9" customFormat="1" ht="12.75">
      <c r="A91" s="7" t="s">
        <v>384</v>
      </c>
      <c r="B91" s="8" t="s">
        <v>368</v>
      </c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9" customFormat="1" ht="12.75">
      <c r="A92" s="7" t="s">
        <v>385</v>
      </c>
      <c r="B92" s="8" t="s">
        <v>386</v>
      </c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9" customFormat="1" ht="12.75">
      <c r="A93" s="7" t="s">
        <v>387</v>
      </c>
      <c r="B93" s="8" t="s">
        <v>388</v>
      </c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9" customFormat="1" ht="12.75">
      <c r="A94" s="7" t="s">
        <v>389</v>
      </c>
      <c r="B94" s="8" t="s">
        <v>383</v>
      </c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9" customFormat="1" ht="12.75">
      <c r="A95" s="7" t="s">
        <v>390</v>
      </c>
      <c r="B95" s="8" t="s">
        <v>332</v>
      </c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9" customFormat="1" ht="12.75">
      <c r="A96" s="7" t="s">
        <v>391</v>
      </c>
      <c r="B96" s="8" t="s">
        <v>80</v>
      </c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9" customFormat="1" ht="12.75">
      <c r="A97" s="7" t="s">
        <v>392</v>
      </c>
      <c r="B97" s="8" t="s">
        <v>136</v>
      </c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9" customFormat="1" ht="12.75">
      <c r="A98" s="7" t="s">
        <v>393</v>
      </c>
      <c r="B98" s="8" t="s">
        <v>327</v>
      </c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9" customFormat="1" ht="12.75">
      <c r="A99" s="7" t="s">
        <v>394</v>
      </c>
      <c r="B99" s="8" t="s">
        <v>5</v>
      </c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9" customFormat="1" ht="12.75">
      <c r="A100" s="7" t="s">
        <v>395</v>
      </c>
      <c r="B100" s="8" t="s">
        <v>109</v>
      </c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9" customFormat="1" ht="12.75">
      <c r="A101" s="7" t="s">
        <v>396</v>
      </c>
      <c r="B101" s="8" t="s">
        <v>63</v>
      </c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9" customFormat="1" ht="12.75">
      <c r="A102" s="7" t="s">
        <v>397</v>
      </c>
      <c r="B102" s="8" t="s">
        <v>327</v>
      </c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9" customFormat="1" ht="12.75">
      <c r="A103" s="7" t="s">
        <v>398</v>
      </c>
      <c r="B103" s="8" t="s">
        <v>399</v>
      </c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9" customFormat="1" ht="12.75">
      <c r="A104" s="7" t="s">
        <v>400</v>
      </c>
      <c r="B104" s="8" t="s">
        <v>59</v>
      </c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9" customFormat="1" ht="12.75">
      <c r="A105" s="7" t="s">
        <v>401</v>
      </c>
      <c r="B105" s="8" t="s">
        <v>136</v>
      </c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9" customFormat="1" ht="12.75">
      <c r="A106" s="7" t="s">
        <v>402</v>
      </c>
      <c r="B106" s="8" t="s">
        <v>403</v>
      </c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9" customFormat="1" ht="12.75">
      <c r="A107" s="7" t="s">
        <v>404</v>
      </c>
      <c r="B107" s="8" t="s">
        <v>399</v>
      </c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9" customFormat="1" ht="12.75">
      <c r="A108" s="7" t="s">
        <v>405</v>
      </c>
      <c r="B108" s="8" t="s">
        <v>109</v>
      </c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9" customFormat="1" ht="12.75">
      <c r="A109" s="7" t="s">
        <v>406</v>
      </c>
      <c r="B109" s="8" t="s">
        <v>9</v>
      </c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9" customFormat="1" ht="12.75">
      <c r="A110" s="7" t="s">
        <v>407</v>
      </c>
      <c r="B110" s="8" t="s">
        <v>80</v>
      </c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9" customFormat="1" ht="12.75">
      <c r="A111" s="7" t="s">
        <v>408</v>
      </c>
      <c r="B111" s="8" t="s">
        <v>24</v>
      </c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9" customFormat="1" ht="12.75">
      <c r="A112" s="7" t="s">
        <v>409</v>
      </c>
      <c r="B112" s="8" t="s">
        <v>327</v>
      </c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9" customFormat="1" ht="12.75">
      <c r="A113" s="7" t="s">
        <v>410</v>
      </c>
      <c r="B113" s="8" t="s">
        <v>24</v>
      </c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9" customFormat="1" ht="12.75">
      <c r="A114" s="7" t="s">
        <v>411</v>
      </c>
      <c r="B114" s="8" t="s">
        <v>80</v>
      </c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9" customFormat="1" ht="12.75">
      <c r="A115" s="7" t="s">
        <v>412</v>
      </c>
      <c r="B115" s="8" t="s">
        <v>383</v>
      </c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9" customFormat="1" ht="12.75">
      <c r="A116" s="7" t="s">
        <v>413</v>
      </c>
      <c r="B116" s="8" t="s">
        <v>414</v>
      </c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9" customFormat="1" ht="12.75">
      <c r="A117" s="7" t="s">
        <v>135</v>
      </c>
      <c r="B117" s="8" t="s">
        <v>59</v>
      </c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9" customFormat="1" ht="12.75">
      <c r="A118" s="7" t="s">
        <v>415</v>
      </c>
      <c r="B118" s="8" t="s">
        <v>24</v>
      </c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9" customFormat="1" ht="12.75">
      <c r="A119" s="7" t="s">
        <v>416</v>
      </c>
      <c r="B119" s="8" t="s">
        <v>24</v>
      </c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9" customFormat="1" ht="12.75">
      <c r="A120" s="7" t="s">
        <v>417</v>
      </c>
      <c r="B120" s="8" t="s">
        <v>24</v>
      </c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9" customFormat="1" ht="12.75">
      <c r="A121" s="7" t="s">
        <v>418</v>
      </c>
      <c r="B121" s="8" t="s">
        <v>24</v>
      </c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9" customFormat="1" ht="12.75">
      <c r="A122" s="7" t="s">
        <v>419</v>
      </c>
      <c r="B122" s="8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9" customFormat="1" ht="12.75">
      <c r="A123" s="7" t="s">
        <v>420</v>
      </c>
      <c r="B123" s="8" t="s">
        <v>24</v>
      </c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9" customFormat="1" ht="12.75">
      <c r="A124" s="7" t="s">
        <v>421</v>
      </c>
      <c r="B124" s="8" t="s">
        <v>59</v>
      </c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9" customFormat="1" ht="12.75">
      <c r="A125" s="7" t="s">
        <v>422</v>
      </c>
      <c r="B125" s="8" t="s">
        <v>423</v>
      </c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9" customFormat="1" ht="12.75">
      <c r="A126" s="7" t="s">
        <v>424</v>
      </c>
      <c r="B126" s="8" t="s">
        <v>59</v>
      </c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9" customFormat="1" ht="12.75">
      <c r="A127" s="7" t="s">
        <v>425</v>
      </c>
      <c r="B127" s="8" t="s">
        <v>24</v>
      </c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9" customFormat="1" ht="12.75">
      <c r="A128" s="7" t="s">
        <v>426</v>
      </c>
      <c r="B128" s="8" t="s">
        <v>427</v>
      </c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9" customFormat="1" ht="12.75">
      <c r="A129" s="7" t="s">
        <v>428</v>
      </c>
      <c r="B129" s="8" t="s">
        <v>24</v>
      </c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9" customFormat="1" ht="12.75">
      <c r="A130" s="7" t="s">
        <v>429</v>
      </c>
      <c r="B130" s="8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9" customFormat="1" ht="12.75">
      <c r="A131" s="7" t="s">
        <v>430</v>
      </c>
      <c r="B131" s="8" t="s">
        <v>80</v>
      </c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9" customFormat="1" ht="12.75">
      <c r="A132" s="7" t="s">
        <v>431</v>
      </c>
      <c r="B132" s="8" t="s">
        <v>5</v>
      </c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9" customFormat="1" ht="12.75">
      <c r="A133" s="7" t="s">
        <v>432</v>
      </c>
      <c r="B133" s="8" t="s">
        <v>24</v>
      </c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9" customFormat="1" ht="12.75">
      <c r="A134" s="7" t="s">
        <v>433</v>
      </c>
      <c r="B134" s="8" t="s">
        <v>63</v>
      </c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9" customFormat="1" ht="12.75">
      <c r="A135" s="7" t="s">
        <v>434</v>
      </c>
      <c r="B135" s="8" t="s">
        <v>157</v>
      </c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9" customFormat="1" ht="12.75">
      <c r="A136" s="7" t="s">
        <v>435</v>
      </c>
      <c r="B136" s="8" t="s">
        <v>344</v>
      </c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9" customFormat="1" ht="12.75">
      <c r="A137" s="7" t="s">
        <v>436</v>
      </c>
      <c r="B137" s="8" t="s">
        <v>63</v>
      </c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9" customFormat="1" ht="12.75">
      <c r="A138" s="7" t="s">
        <v>437</v>
      </c>
      <c r="B138" s="8" t="s">
        <v>9</v>
      </c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9" customFormat="1" ht="12.75">
      <c r="A139" s="7" t="s">
        <v>257</v>
      </c>
      <c r="B139" s="8" t="s">
        <v>63</v>
      </c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9" customFormat="1" ht="12.75">
      <c r="A140" s="7" t="s">
        <v>438</v>
      </c>
      <c r="B140" s="8" t="s">
        <v>39</v>
      </c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s="9" customFormat="1" ht="12.75">
      <c r="A141" s="7" t="s">
        <v>91</v>
      </c>
      <c r="B141" s="8" t="s">
        <v>63</v>
      </c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s="9" customFormat="1" ht="12.75">
      <c r="A142" s="7" t="s">
        <v>439</v>
      </c>
      <c r="B142" s="8" t="s">
        <v>399</v>
      </c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s="9" customFormat="1" ht="12.75">
      <c r="A143" s="7" t="s">
        <v>440</v>
      </c>
      <c r="B143" s="8" t="s">
        <v>63</v>
      </c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s="9" customFormat="1" ht="12.75">
      <c r="A144" s="7" t="s">
        <v>441</v>
      </c>
      <c r="B144" s="8" t="s">
        <v>368</v>
      </c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s="9" customFormat="1" ht="12.75">
      <c r="A145" s="7" t="s">
        <v>442</v>
      </c>
      <c r="B145" s="8" t="s">
        <v>24</v>
      </c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s="9" customFormat="1" ht="12.75">
      <c r="A146" s="7" t="s">
        <v>443</v>
      </c>
      <c r="B146" s="8" t="s">
        <v>383</v>
      </c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s="9" customFormat="1" ht="12.75">
      <c r="A147" s="7" t="s">
        <v>444</v>
      </c>
      <c r="B147" s="8" t="s">
        <v>383</v>
      </c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s="9" customFormat="1" ht="14.25" customHeight="1">
      <c r="A148" s="10"/>
      <c r="B148" s="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s="9" customFormat="1" ht="14.25" customHeight="1">
      <c r="A149" s="10"/>
      <c r="B149" s="8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s="9" customFormat="1" ht="14.25" customHeight="1">
      <c r="A150" s="10"/>
      <c r="B150" s="8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s="9" customFormat="1" ht="14.25" customHeight="1">
      <c r="A151" s="10"/>
      <c r="B151" s="8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s="9" customFormat="1" ht="12.75">
      <c r="A152" s="10"/>
      <c r="B152" s="8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s="9" customFormat="1" ht="12.75">
      <c r="A153" s="10"/>
      <c r="B153" s="8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9" customFormat="1" ht="12.75">
      <c r="A154" s="10"/>
      <c r="B154" s="8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s="9" customFormat="1" ht="12.75">
      <c r="A155" s="10"/>
      <c r="B155" s="8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s="9" customFormat="1" ht="12.75">
      <c r="A156" s="10"/>
      <c r="B156" s="8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s="9" customFormat="1" ht="12.75">
      <c r="A157" s="10"/>
      <c r="B157" s="8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11"/>
  <sheetViews>
    <sheetView showGridLines="0" workbookViewId="0" topLeftCell="A1">
      <selection activeCell="E1" sqref="E1"/>
    </sheetView>
  </sheetViews>
  <sheetFormatPr defaultColWidth="9.140625" defaultRowHeight="12.75"/>
  <cols>
    <col min="1" max="1" width="16.8515625" style="107" customWidth="1"/>
    <col min="2" max="2" width="7.140625" style="107" customWidth="1"/>
    <col min="3" max="3" width="6.8515625" style="107" customWidth="1"/>
    <col min="4" max="4" width="5.57421875" style="107" customWidth="1"/>
    <col min="5" max="5" width="4.7109375" style="107" customWidth="1"/>
    <col min="6" max="6" width="6.7109375" style="107" customWidth="1"/>
    <col min="7" max="7" width="3.57421875" style="107" customWidth="1"/>
    <col min="8" max="8" width="18.57421875" style="107" customWidth="1"/>
    <col min="9" max="9" width="7.140625" style="107" customWidth="1"/>
    <col min="10" max="10" width="6.8515625" style="107" customWidth="1"/>
    <col min="11" max="11" width="5.57421875" style="107" customWidth="1"/>
    <col min="12" max="12" width="7.57421875" style="107" customWidth="1"/>
    <col min="13" max="13" width="16.8515625" style="107" customWidth="1"/>
    <col min="14" max="14" width="7.140625" style="107" customWidth="1"/>
    <col min="15" max="15" width="6.8515625" style="107" customWidth="1"/>
    <col min="16" max="16" width="5.57421875" style="107" customWidth="1"/>
    <col min="17" max="17" width="9.140625" style="107" customWidth="1"/>
    <col min="18" max="18" width="17.7109375" style="107" customWidth="1"/>
    <col min="19" max="19" width="7.140625" style="107" customWidth="1"/>
    <col min="20" max="20" width="6.8515625" style="107" customWidth="1"/>
    <col min="21" max="21" width="5.57421875" style="107" customWidth="1"/>
    <col min="22" max="16384" width="9.140625" style="107" customWidth="1"/>
  </cols>
  <sheetData>
    <row r="1" spans="1:21" ht="12.75">
      <c r="A1" s="12" t="s">
        <v>0</v>
      </c>
      <c r="B1" s="12" t="s">
        <v>445</v>
      </c>
      <c r="C1" s="12" t="s">
        <v>446</v>
      </c>
      <c r="D1" s="12" t="s">
        <v>447</v>
      </c>
      <c r="E1" s="12"/>
      <c r="F1" s="108" t="str">
        <f>D1&amp;" "&amp;E1</f>
        <v>Место </v>
      </c>
      <c r="G1" s="70"/>
      <c r="H1" s="12" t="s">
        <v>0</v>
      </c>
      <c r="I1" s="12" t="s">
        <v>445</v>
      </c>
      <c r="J1" s="12" t="s">
        <v>446</v>
      </c>
      <c r="K1" s="12" t="s">
        <v>447</v>
      </c>
      <c r="L1" s="69"/>
      <c r="M1" s="12" t="s">
        <v>0</v>
      </c>
      <c r="N1" s="12" t="s">
        <v>445</v>
      </c>
      <c r="O1" s="12" t="s">
        <v>446</v>
      </c>
      <c r="P1" s="12" t="s">
        <v>447</v>
      </c>
      <c r="R1" s="12" t="s">
        <v>0</v>
      </c>
      <c r="S1" s="12" t="s">
        <v>445</v>
      </c>
      <c r="T1" s="12" t="s">
        <v>446</v>
      </c>
      <c r="U1" s="12" t="s">
        <v>447</v>
      </c>
    </row>
    <row r="2" spans="1:21" ht="12.75">
      <c r="A2" s="12" t="s">
        <v>86</v>
      </c>
      <c r="B2" s="12">
        <v>1025.96</v>
      </c>
      <c r="C2" s="12">
        <v>0</v>
      </c>
      <c r="D2" s="12">
        <v>1</v>
      </c>
      <c r="E2" s="69"/>
      <c r="F2" s="69"/>
      <c r="G2" s="69"/>
      <c r="H2" s="12" t="s">
        <v>583</v>
      </c>
      <c r="I2" s="12">
        <v>477.09</v>
      </c>
      <c r="J2" s="12">
        <v>2.66</v>
      </c>
      <c r="K2" s="12">
        <v>1</v>
      </c>
      <c r="L2" s="69"/>
      <c r="M2" s="12" t="s">
        <v>469</v>
      </c>
      <c r="N2" s="12">
        <v>235.67</v>
      </c>
      <c r="O2" s="12">
        <v>8.64</v>
      </c>
      <c r="P2" s="12">
        <v>1</v>
      </c>
      <c r="R2" s="12" t="s">
        <v>515</v>
      </c>
      <c r="S2" s="12">
        <v>105.48</v>
      </c>
      <c r="T2" s="12">
        <v>10.79</v>
      </c>
      <c r="U2" s="12">
        <v>1</v>
      </c>
    </row>
    <row r="3" spans="1:21" ht="12.75">
      <c r="A3" s="12" t="s">
        <v>587</v>
      </c>
      <c r="B3" s="12">
        <v>738.79</v>
      </c>
      <c r="C3" s="12">
        <v>3.34</v>
      </c>
      <c r="D3" s="12">
        <v>2</v>
      </c>
      <c r="E3" s="69"/>
      <c r="F3" s="69"/>
      <c r="G3" s="69"/>
      <c r="H3" s="12" t="s">
        <v>463</v>
      </c>
      <c r="I3" s="12">
        <v>429.82</v>
      </c>
      <c r="J3" s="12">
        <v>1.16</v>
      </c>
      <c r="K3" s="12">
        <v>2</v>
      </c>
      <c r="L3" s="69"/>
      <c r="M3" s="12" t="s">
        <v>468</v>
      </c>
      <c r="N3" s="12">
        <v>235.58</v>
      </c>
      <c r="O3" s="12">
        <v>4.16</v>
      </c>
      <c r="P3" s="12">
        <v>2</v>
      </c>
      <c r="R3" s="12" t="s">
        <v>264</v>
      </c>
      <c r="S3" s="12">
        <v>130.47</v>
      </c>
      <c r="T3" s="12">
        <v>3.65</v>
      </c>
      <c r="U3" s="12">
        <v>2</v>
      </c>
    </row>
    <row r="4" spans="1:21" ht="12.75">
      <c r="A4" s="12" t="s">
        <v>219</v>
      </c>
      <c r="B4" s="12">
        <v>713.39</v>
      </c>
      <c r="C4" s="12">
        <v>3.93</v>
      </c>
      <c r="D4" s="12">
        <v>3</v>
      </c>
      <c r="E4" s="69"/>
      <c r="H4" s="12" t="s">
        <v>127</v>
      </c>
      <c r="I4" s="12">
        <v>479.18</v>
      </c>
      <c r="J4" s="12">
        <v>-0.74</v>
      </c>
      <c r="K4" s="12">
        <v>3</v>
      </c>
      <c r="L4" s="69"/>
      <c r="M4" s="12" t="s">
        <v>472</v>
      </c>
      <c r="N4" s="12">
        <v>214.09</v>
      </c>
      <c r="O4" s="12">
        <v>7.58</v>
      </c>
      <c r="P4" s="12">
        <v>3</v>
      </c>
      <c r="R4" s="12" t="s">
        <v>588</v>
      </c>
      <c r="S4" s="12">
        <v>130</v>
      </c>
      <c r="T4" s="12">
        <v>5.42</v>
      </c>
      <c r="U4" s="12">
        <v>3</v>
      </c>
    </row>
    <row r="5" spans="1:21" ht="12.75">
      <c r="A5" s="12" t="s">
        <v>190</v>
      </c>
      <c r="B5" s="12">
        <v>699.88</v>
      </c>
      <c r="C5" s="12">
        <v>1.98</v>
      </c>
      <c r="D5" s="12">
        <v>4</v>
      </c>
      <c r="E5" s="69"/>
      <c r="F5" s="69"/>
      <c r="G5" s="69"/>
      <c r="H5" s="12" t="s">
        <v>191</v>
      </c>
      <c r="I5" s="12">
        <v>349.01</v>
      </c>
      <c r="J5" s="12">
        <v>8.4</v>
      </c>
      <c r="K5" s="12">
        <v>4</v>
      </c>
      <c r="L5" s="69"/>
      <c r="M5" s="12" t="s">
        <v>226</v>
      </c>
      <c r="N5" s="12">
        <v>220.77</v>
      </c>
      <c r="O5" s="12">
        <v>2.37</v>
      </c>
      <c r="P5" s="12">
        <v>4</v>
      </c>
      <c r="R5" s="12" t="s">
        <v>254</v>
      </c>
      <c r="S5" s="12">
        <v>123.48</v>
      </c>
      <c r="T5" s="12">
        <v>2.54</v>
      </c>
      <c r="U5" s="12">
        <v>4</v>
      </c>
    </row>
    <row r="6" spans="1:21" ht="12.75">
      <c r="A6" s="12" t="s">
        <v>72</v>
      </c>
      <c r="B6" s="12">
        <v>695.07</v>
      </c>
      <c r="C6" s="12">
        <v>1.19</v>
      </c>
      <c r="D6" s="12">
        <v>5</v>
      </c>
      <c r="E6" s="69"/>
      <c r="F6" s="69"/>
      <c r="G6" s="69"/>
      <c r="H6" s="12" t="s">
        <v>339</v>
      </c>
      <c r="I6" s="12">
        <v>457.31</v>
      </c>
      <c r="J6" s="12">
        <v>-0.13</v>
      </c>
      <c r="K6" s="12">
        <v>5</v>
      </c>
      <c r="L6" s="69"/>
      <c r="M6" s="12" t="s">
        <v>82</v>
      </c>
      <c r="N6" s="12">
        <v>197.9</v>
      </c>
      <c r="O6" s="12">
        <v>9.7</v>
      </c>
      <c r="P6" s="12">
        <v>5</v>
      </c>
      <c r="R6" s="12" t="s">
        <v>203</v>
      </c>
      <c r="S6" s="12">
        <v>167.52</v>
      </c>
      <c r="T6" s="12">
        <v>-0.24</v>
      </c>
      <c r="U6" s="12">
        <v>5</v>
      </c>
    </row>
    <row r="7" spans="1:21" ht="12.75">
      <c r="A7" s="12" t="s">
        <v>302</v>
      </c>
      <c r="B7" s="12">
        <v>571.52</v>
      </c>
      <c r="C7" s="12">
        <v>15.84</v>
      </c>
      <c r="D7" s="12">
        <v>6</v>
      </c>
      <c r="E7" s="69"/>
      <c r="F7" s="69"/>
      <c r="G7" s="69"/>
      <c r="H7" s="12" t="s">
        <v>185</v>
      </c>
      <c r="I7" s="12">
        <v>350.37</v>
      </c>
      <c r="J7" s="12">
        <v>1.06</v>
      </c>
      <c r="K7" s="12">
        <v>6</v>
      </c>
      <c r="L7" s="69"/>
      <c r="M7" s="12" t="s">
        <v>580</v>
      </c>
      <c r="N7" s="12">
        <v>252.4</v>
      </c>
      <c r="O7" s="12">
        <v>4.69</v>
      </c>
      <c r="P7" s="12">
        <v>6</v>
      </c>
      <c r="R7" s="12" t="s">
        <v>270</v>
      </c>
      <c r="S7" s="12">
        <v>103.4</v>
      </c>
      <c r="T7" s="12">
        <v>3.04</v>
      </c>
      <c r="U7" s="12">
        <v>6</v>
      </c>
    </row>
    <row r="8" spans="1:21" ht="12.75">
      <c r="A8" s="12" t="s">
        <v>281</v>
      </c>
      <c r="B8" s="12">
        <v>545.91</v>
      </c>
      <c r="C8" s="12">
        <v>21.89</v>
      </c>
      <c r="D8" s="12">
        <v>7</v>
      </c>
      <c r="E8" s="69"/>
      <c r="F8" s="69"/>
      <c r="G8" s="69"/>
      <c r="H8" s="12" t="s">
        <v>253</v>
      </c>
      <c r="I8" s="12">
        <v>353.71</v>
      </c>
      <c r="J8" s="12">
        <v>5.09</v>
      </c>
      <c r="K8" s="12">
        <v>7</v>
      </c>
      <c r="L8" s="69"/>
      <c r="M8" s="12" t="s">
        <v>258</v>
      </c>
      <c r="N8" s="12">
        <v>201.31</v>
      </c>
      <c r="O8" s="12">
        <v>7.48</v>
      </c>
      <c r="P8" s="12">
        <v>7</v>
      </c>
      <c r="R8" s="12" t="s">
        <v>227</v>
      </c>
      <c r="S8" s="12">
        <v>77.51</v>
      </c>
      <c r="T8" s="12">
        <v>3.7</v>
      </c>
      <c r="U8" s="12">
        <v>7</v>
      </c>
    </row>
    <row r="9" spans="1:21" ht="12.75">
      <c r="A9" s="12" t="s">
        <v>311</v>
      </c>
      <c r="B9" s="12">
        <v>675.57</v>
      </c>
      <c r="C9" s="12">
        <v>-2.45</v>
      </c>
      <c r="D9" s="12">
        <v>8</v>
      </c>
      <c r="E9" s="69"/>
      <c r="F9" s="69"/>
      <c r="G9" s="69"/>
      <c r="H9" s="12" t="s">
        <v>315</v>
      </c>
      <c r="I9" s="12">
        <v>263.84</v>
      </c>
      <c r="J9" s="12">
        <v>10.64</v>
      </c>
      <c r="K9" s="12">
        <v>8</v>
      </c>
      <c r="L9" s="69"/>
      <c r="M9" s="12" t="s">
        <v>534</v>
      </c>
      <c r="N9" s="12">
        <v>276.08</v>
      </c>
      <c r="O9" s="12">
        <v>-3.73</v>
      </c>
      <c r="P9" s="12">
        <v>8</v>
      </c>
      <c r="R9" s="12" t="s">
        <v>548</v>
      </c>
      <c r="S9" s="12">
        <v>79.35</v>
      </c>
      <c r="T9" s="12">
        <v>3.6</v>
      </c>
      <c r="U9" s="12">
        <v>8</v>
      </c>
    </row>
    <row r="10" spans="1:21" ht="12.75">
      <c r="A10" s="12" t="s">
        <v>95</v>
      </c>
      <c r="B10" s="12">
        <v>661.66</v>
      </c>
      <c r="C10" s="12">
        <v>3.17</v>
      </c>
      <c r="D10" s="12">
        <v>9</v>
      </c>
      <c r="E10" s="69"/>
      <c r="F10" s="69"/>
      <c r="G10" s="69"/>
      <c r="H10" s="12" t="s">
        <v>33</v>
      </c>
      <c r="I10" s="12">
        <v>370.27</v>
      </c>
      <c r="J10" s="12">
        <v>6.72</v>
      </c>
      <c r="K10" s="12">
        <v>9</v>
      </c>
      <c r="L10" s="69"/>
      <c r="M10" s="12" t="s">
        <v>467</v>
      </c>
      <c r="N10" s="12">
        <v>256.47</v>
      </c>
      <c r="O10" s="12">
        <v>4.98</v>
      </c>
      <c r="P10" s="12">
        <v>9</v>
      </c>
      <c r="R10" s="12" t="s">
        <v>220</v>
      </c>
      <c r="S10" s="12">
        <v>81.44</v>
      </c>
      <c r="T10" s="12">
        <v>9.82</v>
      </c>
      <c r="U10" s="12">
        <v>9</v>
      </c>
    </row>
    <row r="11" spans="1:21" ht="12.75">
      <c r="A11" s="12" t="s">
        <v>181</v>
      </c>
      <c r="B11" s="12">
        <v>575.35</v>
      </c>
      <c r="C11" s="12">
        <v>10.74</v>
      </c>
      <c r="D11" s="12">
        <v>10</v>
      </c>
      <c r="E11" s="69"/>
      <c r="F11" s="69"/>
      <c r="G11" s="69"/>
      <c r="H11" s="12" t="s">
        <v>359</v>
      </c>
      <c r="I11" s="12">
        <v>333.71</v>
      </c>
      <c r="J11" s="12">
        <v>0.4</v>
      </c>
      <c r="K11" s="12">
        <v>10</v>
      </c>
      <c r="L11" s="69"/>
      <c r="M11" s="12" t="s">
        <v>129</v>
      </c>
      <c r="N11" s="12">
        <v>258.64</v>
      </c>
      <c r="O11" s="12">
        <v>-1.08</v>
      </c>
      <c r="P11" s="12">
        <v>10</v>
      </c>
      <c r="R11" s="12" t="s">
        <v>280</v>
      </c>
      <c r="S11" s="12">
        <v>103.15</v>
      </c>
      <c r="T11" s="12">
        <v>3.84</v>
      </c>
      <c r="U11" s="12">
        <v>10</v>
      </c>
    </row>
    <row r="12" spans="1:21" ht="12.75">
      <c r="A12" s="12" t="s">
        <v>448</v>
      </c>
      <c r="B12" s="12">
        <v>709.09</v>
      </c>
      <c r="C12" s="12">
        <v>-7.31</v>
      </c>
      <c r="D12" s="12">
        <v>11</v>
      </c>
      <c r="E12" s="69"/>
      <c r="H12" s="12" t="s">
        <v>60</v>
      </c>
      <c r="I12" s="12">
        <v>394.88</v>
      </c>
      <c r="J12" s="12">
        <v>-3.31</v>
      </c>
      <c r="K12" s="12">
        <v>11</v>
      </c>
      <c r="L12" s="69"/>
      <c r="M12" s="12" t="s">
        <v>43</v>
      </c>
      <c r="N12" s="12">
        <v>285.42</v>
      </c>
      <c r="O12" s="12">
        <v>-1.73</v>
      </c>
      <c r="P12" s="12">
        <v>11</v>
      </c>
      <c r="R12" s="12" t="s">
        <v>147</v>
      </c>
      <c r="S12" s="12">
        <v>125.57</v>
      </c>
      <c r="T12" s="12">
        <v>-0.82</v>
      </c>
      <c r="U12" s="12">
        <v>11</v>
      </c>
    </row>
    <row r="13" spans="1:21" ht="12.75">
      <c r="A13" s="12" t="s">
        <v>205</v>
      </c>
      <c r="B13" s="12">
        <v>612.59</v>
      </c>
      <c r="C13" s="12">
        <v>1.19</v>
      </c>
      <c r="D13" s="12">
        <v>12</v>
      </c>
      <c r="E13" s="69"/>
      <c r="H13" s="12" t="s">
        <v>94</v>
      </c>
      <c r="I13" s="12">
        <v>180.05</v>
      </c>
      <c r="J13" s="12">
        <v>8.84</v>
      </c>
      <c r="K13" s="12">
        <v>12</v>
      </c>
      <c r="L13" s="69"/>
      <c r="M13" s="12" t="s">
        <v>130</v>
      </c>
      <c r="N13" s="12">
        <v>208.97</v>
      </c>
      <c r="O13" s="12">
        <v>3.29</v>
      </c>
      <c r="P13" s="12">
        <v>12</v>
      </c>
      <c r="R13" s="12" t="s">
        <v>79</v>
      </c>
      <c r="S13" s="12">
        <v>116.44</v>
      </c>
      <c r="T13" s="12">
        <v>1.36</v>
      </c>
      <c r="U13" s="12">
        <v>12</v>
      </c>
    </row>
    <row r="14" spans="1:21" ht="12.75">
      <c r="A14" s="12" t="s">
        <v>29</v>
      </c>
      <c r="B14" s="12">
        <v>562.12</v>
      </c>
      <c r="C14" s="12">
        <v>4.24</v>
      </c>
      <c r="D14" s="12">
        <v>13</v>
      </c>
      <c r="E14" s="69"/>
      <c r="F14" s="69"/>
      <c r="G14" s="69"/>
      <c r="H14" s="12" t="s">
        <v>149</v>
      </c>
      <c r="I14" s="12">
        <v>430</v>
      </c>
      <c r="J14" s="12">
        <v>-2.12</v>
      </c>
      <c r="K14" s="12">
        <v>13</v>
      </c>
      <c r="L14" s="69"/>
      <c r="M14" s="12" t="s">
        <v>176</v>
      </c>
      <c r="N14" s="12">
        <v>229.1</v>
      </c>
      <c r="O14" s="12">
        <v>1.65</v>
      </c>
      <c r="P14" s="12">
        <v>13</v>
      </c>
      <c r="R14" s="12" t="s">
        <v>596</v>
      </c>
      <c r="S14" s="12">
        <v>125.8</v>
      </c>
      <c r="T14" s="12">
        <v>2.18</v>
      </c>
      <c r="U14" s="12">
        <v>13</v>
      </c>
    </row>
    <row r="15" spans="1:21" ht="12.75">
      <c r="A15" s="12" t="s">
        <v>273</v>
      </c>
      <c r="B15" s="12">
        <v>588.86</v>
      </c>
      <c r="C15" s="12">
        <v>0.4</v>
      </c>
      <c r="D15" s="12">
        <v>14</v>
      </c>
      <c r="E15" s="69"/>
      <c r="F15" s="69"/>
      <c r="G15" s="69"/>
      <c r="H15" s="12" t="s">
        <v>466</v>
      </c>
      <c r="I15" s="12">
        <v>275.8</v>
      </c>
      <c r="J15" s="12">
        <v>4</v>
      </c>
      <c r="K15" s="12">
        <v>14</v>
      </c>
      <c r="L15" s="69"/>
      <c r="M15" s="12" t="s">
        <v>189</v>
      </c>
      <c r="N15" s="12">
        <v>231.68</v>
      </c>
      <c r="O15" s="12">
        <v>0.39</v>
      </c>
      <c r="P15" s="12">
        <v>14</v>
      </c>
      <c r="R15" s="12" t="s">
        <v>262</v>
      </c>
      <c r="S15" s="12">
        <v>111.96</v>
      </c>
      <c r="T15" s="12">
        <v>-1.69</v>
      </c>
      <c r="U15" s="12">
        <v>14</v>
      </c>
    </row>
    <row r="16" spans="1:21" ht="12.75">
      <c r="A16" s="12" t="s">
        <v>126</v>
      </c>
      <c r="B16" s="12">
        <v>570.35</v>
      </c>
      <c r="C16" s="12">
        <v>-0.12</v>
      </c>
      <c r="D16" s="12">
        <v>15</v>
      </c>
      <c r="E16" s="69"/>
      <c r="F16" s="69"/>
      <c r="G16" s="69"/>
      <c r="H16" s="12" t="s">
        <v>143</v>
      </c>
      <c r="I16" s="12">
        <v>346.85</v>
      </c>
      <c r="J16" s="12">
        <v>-2.65</v>
      </c>
      <c r="K16" s="12">
        <v>15</v>
      </c>
      <c r="L16" s="69"/>
      <c r="M16" s="12" t="s">
        <v>579</v>
      </c>
      <c r="N16" s="12">
        <v>146.94</v>
      </c>
      <c r="O16" s="12">
        <v>7.44</v>
      </c>
      <c r="P16" s="12">
        <v>15</v>
      </c>
      <c r="R16" s="12" t="s">
        <v>487</v>
      </c>
      <c r="S16" s="12">
        <v>171.27</v>
      </c>
      <c r="T16" s="12">
        <v>-4.92</v>
      </c>
      <c r="U16" s="12">
        <v>15</v>
      </c>
    </row>
    <row r="17" spans="1:21" ht="12.75">
      <c r="A17" s="12" t="s">
        <v>459</v>
      </c>
      <c r="B17" s="12">
        <v>498.39</v>
      </c>
      <c r="C17" s="12">
        <v>9.07</v>
      </c>
      <c r="D17" s="12">
        <v>16</v>
      </c>
      <c r="E17" s="69"/>
      <c r="H17" s="12" t="s">
        <v>574</v>
      </c>
      <c r="I17" s="12">
        <v>340.34</v>
      </c>
      <c r="J17" s="12">
        <v>-2.8</v>
      </c>
      <c r="K17" s="12">
        <v>16</v>
      </c>
      <c r="L17" s="69"/>
      <c r="M17" s="12" t="s">
        <v>153</v>
      </c>
      <c r="N17" s="12">
        <v>245.76</v>
      </c>
      <c r="O17" s="12">
        <v>-5.5</v>
      </c>
      <c r="P17" s="12">
        <v>16</v>
      </c>
      <c r="R17" s="12" t="s">
        <v>591</v>
      </c>
      <c r="S17" s="12">
        <v>153.39</v>
      </c>
      <c r="T17" s="12">
        <v>0</v>
      </c>
      <c r="U17" s="12">
        <v>16</v>
      </c>
    </row>
    <row r="18" spans="1:21" ht="12.75">
      <c r="A18" s="12" t="s">
        <v>303</v>
      </c>
      <c r="B18" s="12">
        <v>580.96</v>
      </c>
      <c r="C18" s="12">
        <v>3.32</v>
      </c>
      <c r="D18" s="12">
        <v>17</v>
      </c>
      <c r="E18" s="69"/>
      <c r="F18" s="69"/>
      <c r="G18" s="69"/>
      <c r="H18" s="12" t="s">
        <v>32</v>
      </c>
      <c r="I18" s="12">
        <v>302.6</v>
      </c>
      <c r="J18" s="12">
        <v>1.51</v>
      </c>
      <c r="K18" s="12">
        <v>17</v>
      </c>
      <c r="L18" s="69"/>
      <c r="M18" s="12" t="s">
        <v>27</v>
      </c>
      <c r="N18" s="12">
        <v>242.36</v>
      </c>
      <c r="O18" s="12">
        <v>4.17</v>
      </c>
      <c r="P18" s="12">
        <v>17</v>
      </c>
      <c r="R18" s="12" t="s">
        <v>510</v>
      </c>
      <c r="S18" s="12">
        <v>121.26</v>
      </c>
      <c r="T18" s="12">
        <v>3.13</v>
      </c>
      <c r="U18" s="12">
        <v>17</v>
      </c>
    </row>
    <row r="19" spans="1:21" ht="12.75">
      <c r="A19" s="12" t="s">
        <v>265</v>
      </c>
      <c r="B19" s="12">
        <v>499.85</v>
      </c>
      <c r="C19" s="12">
        <v>13.79</v>
      </c>
      <c r="D19" s="12">
        <v>18</v>
      </c>
      <c r="E19" s="69"/>
      <c r="F19" s="69"/>
      <c r="G19" s="69"/>
      <c r="H19" s="12" t="s">
        <v>506</v>
      </c>
      <c r="I19" s="12">
        <v>248.34</v>
      </c>
      <c r="J19" s="12">
        <v>2.26</v>
      </c>
      <c r="K19" s="12">
        <v>18</v>
      </c>
      <c r="L19" s="69"/>
      <c r="M19" s="12" t="s">
        <v>70</v>
      </c>
      <c r="N19" s="12">
        <v>200.87</v>
      </c>
      <c r="O19" s="12">
        <v>1.44</v>
      </c>
      <c r="P19" s="12">
        <v>18</v>
      </c>
      <c r="R19" s="12" t="s">
        <v>597</v>
      </c>
      <c r="S19" s="12">
        <v>110</v>
      </c>
      <c r="T19" s="12">
        <v>1.36</v>
      </c>
      <c r="U19" s="12">
        <v>18</v>
      </c>
    </row>
    <row r="20" spans="1:21" ht="12.75">
      <c r="A20" s="12" t="s">
        <v>42</v>
      </c>
      <c r="B20" s="12">
        <v>614.14</v>
      </c>
      <c r="C20" s="12">
        <v>-5.4</v>
      </c>
      <c r="D20" s="12">
        <v>19</v>
      </c>
      <c r="E20" s="69"/>
      <c r="F20" s="69"/>
      <c r="G20" s="69"/>
      <c r="H20" s="12" t="s">
        <v>38</v>
      </c>
      <c r="I20" s="12">
        <v>326.54</v>
      </c>
      <c r="J20" s="12">
        <v>-4.78</v>
      </c>
      <c r="K20" s="12">
        <v>19</v>
      </c>
      <c r="L20" s="69"/>
      <c r="M20" s="12" t="s">
        <v>476</v>
      </c>
      <c r="N20" s="12">
        <v>199.26</v>
      </c>
      <c r="O20" s="12">
        <v>1</v>
      </c>
      <c r="P20" s="12">
        <v>19</v>
      </c>
      <c r="R20" s="12" t="s">
        <v>584</v>
      </c>
      <c r="S20" s="12">
        <v>11.66</v>
      </c>
      <c r="T20" s="12">
        <v>6.25</v>
      </c>
      <c r="U20" s="12">
        <v>19</v>
      </c>
    </row>
    <row r="21" spans="1:21" ht="12.75">
      <c r="A21" s="12" t="s">
        <v>259</v>
      </c>
      <c r="B21" s="12">
        <v>530.18</v>
      </c>
      <c r="C21" s="12">
        <v>1.2</v>
      </c>
      <c r="D21" s="12">
        <v>20</v>
      </c>
      <c r="E21" s="69"/>
      <c r="F21" s="69"/>
      <c r="G21" s="69"/>
      <c r="H21" s="12" t="s">
        <v>121</v>
      </c>
      <c r="I21" s="12">
        <v>270.41</v>
      </c>
      <c r="J21" s="12">
        <v>-1.91</v>
      </c>
      <c r="K21" s="12">
        <v>20</v>
      </c>
      <c r="L21" s="69"/>
      <c r="M21" s="12" t="s">
        <v>193</v>
      </c>
      <c r="N21" s="12">
        <v>197.79</v>
      </c>
      <c r="O21" s="12">
        <v>0.97</v>
      </c>
      <c r="P21" s="12">
        <v>20</v>
      </c>
      <c r="R21" s="12" t="s">
        <v>313</v>
      </c>
      <c r="S21" s="12">
        <v>83.17</v>
      </c>
      <c r="T21" s="12">
        <v>-1.53</v>
      </c>
      <c r="U21" s="12">
        <v>20</v>
      </c>
    </row>
    <row r="22" spans="1:21" ht="12.75">
      <c r="A22" s="12" t="s">
        <v>45</v>
      </c>
      <c r="B22" s="12">
        <v>590.72</v>
      </c>
      <c r="C22" s="12">
        <v>-1.24</v>
      </c>
      <c r="D22" s="12">
        <v>21</v>
      </c>
      <c r="E22" s="69"/>
      <c r="F22" s="69"/>
      <c r="G22" s="69"/>
      <c r="H22" s="12" t="s">
        <v>241</v>
      </c>
      <c r="I22" s="12">
        <v>228.13</v>
      </c>
      <c r="J22" s="12">
        <v>-0.27</v>
      </c>
      <c r="K22" s="12">
        <v>21</v>
      </c>
      <c r="L22" s="69"/>
      <c r="M22" s="12" t="s">
        <v>426</v>
      </c>
      <c r="N22" s="12">
        <v>300</v>
      </c>
      <c r="O22" s="12">
        <v>-2.92</v>
      </c>
      <c r="P22" s="12">
        <v>21</v>
      </c>
      <c r="R22" s="12" t="s">
        <v>519</v>
      </c>
      <c r="S22" s="12">
        <v>101.58</v>
      </c>
      <c r="T22" s="12">
        <v>1</v>
      </c>
      <c r="U22" s="12">
        <v>21</v>
      </c>
    </row>
    <row r="23" spans="1:21" ht="12.75">
      <c r="A23" s="12" t="s">
        <v>581</v>
      </c>
      <c r="B23" s="12">
        <v>593.24</v>
      </c>
      <c r="C23" s="12">
        <v>-8.07</v>
      </c>
      <c r="D23" s="12">
        <v>22</v>
      </c>
      <c r="E23" s="69"/>
      <c r="F23" s="69"/>
      <c r="G23" s="69"/>
      <c r="I23" s="69"/>
      <c r="J23" s="69"/>
      <c r="L23" s="69"/>
      <c r="M23" s="12" t="s">
        <v>591</v>
      </c>
      <c r="N23" s="12">
        <v>153.4</v>
      </c>
      <c r="O23" s="12">
        <v>2.8</v>
      </c>
      <c r="P23" s="12">
        <v>22</v>
      </c>
      <c r="R23" s="12" t="s">
        <v>603</v>
      </c>
      <c r="S23" s="12">
        <v>80.82</v>
      </c>
      <c r="T23" s="12">
        <v>-0.89</v>
      </c>
      <c r="U23" s="12">
        <v>22</v>
      </c>
    </row>
    <row r="24" spans="1:21" ht="12.75">
      <c r="A24" s="12" t="s">
        <v>107</v>
      </c>
      <c r="B24" s="12">
        <v>451.71</v>
      </c>
      <c r="C24" s="12">
        <v>9.22</v>
      </c>
      <c r="D24" s="12">
        <v>23</v>
      </c>
      <c r="E24" s="69"/>
      <c r="F24" s="69"/>
      <c r="G24" s="69"/>
      <c r="I24" s="69"/>
      <c r="J24" s="69"/>
      <c r="L24" s="69"/>
      <c r="M24" s="12" t="s">
        <v>268</v>
      </c>
      <c r="N24" s="12">
        <v>206.7</v>
      </c>
      <c r="O24" s="12">
        <v>-1.81</v>
      </c>
      <c r="P24" s="12">
        <v>23</v>
      </c>
      <c r="R24" s="12" t="s">
        <v>263</v>
      </c>
      <c r="S24" s="12">
        <v>80</v>
      </c>
      <c r="T24" s="12">
        <v>-0.9</v>
      </c>
      <c r="U24" s="12">
        <v>23</v>
      </c>
    </row>
    <row r="25" spans="1:21" ht="12.75">
      <c r="A25" s="12" t="s">
        <v>269</v>
      </c>
      <c r="B25" s="12">
        <v>508.44</v>
      </c>
      <c r="C25" s="12">
        <v>1.86</v>
      </c>
      <c r="D25" s="12">
        <v>24</v>
      </c>
      <c r="E25" s="69"/>
      <c r="F25" s="69"/>
      <c r="G25" s="69"/>
      <c r="I25" s="69"/>
      <c r="J25" s="69"/>
      <c r="L25" s="69"/>
      <c r="M25" s="12" t="s">
        <v>278</v>
      </c>
      <c r="N25" s="12">
        <v>122.75</v>
      </c>
      <c r="O25" s="12">
        <v>2.84</v>
      </c>
      <c r="P25" s="12">
        <v>24</v>
      </c>
      <c r="R25" s="12" t="s">
        <v>589</v>
      </c>
      <c r="S25" s="12">
        <v>56.58</v>
      </c>
      <c r="T25" s="12">
        <v>-3.51</v>
      </c>
      <c r="U25" s="12">
        <v>24</v>
      </c>
    </row>
    <row r="26" spans="1:21" ht="12.75">
      <c r="A26" s="12" t="s">
        <v>575</v>
      </c>
      <c r="B26" s="12">
        <v>630.2</v>
      </c>
      <c r="C26" s="12">
        <v>-2.58</v>
      </c>
      <c r="D26" s="12">
        <v>25</v>
      </c>
      <c r="E26" s="69"/>
      <c r="F26" s="69"/>
      <c r="G26" s="69"/>
      <c r="I26" s="69"/>
      <c r="J26" s="69"/>
      <c r="L26" s="69"/>
      <c r="M26" s="12" t="s">
        <v>160</v>
      </c>
      <c r="N26" s="12">
        <v>159.47</v>
      </c>
      <c r="O26" s="12">
        <v>1.64</v>
      </c>
      <c r="P26" s="12">
        <v>25</v>
      </c>
      <c r="R26" s="12" t="s">
        <v>618</v>
      </c>
      <c r="S26" s="12">
        <v>75</v>
      </c>
      <c r="T26" s="12">
        <v>-1.12</v>
      </c>
      <c r="U26" s="12">
        <v>25</v>
      </c>
    </row>
    <row r="27" spans="1:16" ht="12.75">
      <c r="A27" s="12" t="s">
        <v>606</v>
      </c>
      <c r="B27" s="12">
        <v>502.33</v>
      </c>
      <c r="C27" s="12">
        <v>0.22</v>
      </c>
      <c r="D27" s="12">
        <v>26</v>
      </c>
      <c r="E27" s="69"/>
      <c r="F27" s="69"/>
      <c r="G27" s="69"/>
      <c r="L27" s="69"/>
      <c r="M27" s="12" t="s">
        <v>473</v>
      </c>
      <c r="N27" s="12">
        <v>148.79</v>
      </c>
      <c r="O27" s="12">
        <v>1.03</v>
      </c>
      <c r="P27" s="12">
        <v>26</v>
      </c>
    </row>
    <row r="28" spans="1:16" ht="12.75">
      <c r="A28" s="12" t="s">
        <v>207</v>
      </c>
      <c r="B28" s="12">
        <v>477.01</v>
      </c>
      <c r="C28" s="12">
        <v>6.99</v>
      </c>
      <c r="D28" s="12">
        <v>27</v>
      </c>
      <c r="E28" s="69"/>
      <c r="L28" s="69"/>
      <c r="M28" s="12" t="s">
        <v>12</v>
      </c>
      <c r="N28" s="12">
        <v>177.15</v>
      </c>
      <c r="O28" s="12">
        <v>-1.36</v>
      </c>
      <c r="P28" s="12">
        <v>27</v>
      </c>
    </row>
    <row r="29" spans="1:16" ht="12.75">
      <c r="A29" s="12" t="s">
        <v>481</v>
      </c>
      <c r="B29" s="12">
        <v>490.78</v>
      </c>
      <c r="C29" s="12">
        <v>-3.75</v>
      </c>
      <c r="D29" s="12">
        <v>28</v>
      </c>
      <c r="E29" s="69"/>
      <c r="F29" s="69"/>
      <c r="G29" s="69"/>
      <c r="L29" s="69"/>
      <c r="M29" s="12" t="s">
        <v>175</v>
      </c>
      <c r="N29" s="12">
        <v>119.07</v>
      </c>
      <c r="O29" s="12">
        <v>2.79</v>
      </c>
      <c r="P29" s="12">
        <v>28</v>
      </c>
    </row>
    <row r="30" spans="1:16" ht="12.75">
      <c r="A30" s="12" t="s">
        <v>301</v>
      </c>
      <c r="B30" s="12">
        <v>412.35</v>
      </c>
      <c r="C30" s="12">
        <v>8.66</v>
      </c>
      <c r="D30" s="12">
        <v>29</v>
      </c>
      <c r="E30" s="69"/>
      <c r="F30" s="69"/>
      <c r="G30" s="69"/>
      <c r="L30" s="69"/>
      <c r="M30" s="12" t="s">
        <v>204</v>
      </c>
      <c r="N30" s="12">
        <v>219</v>
      </c>
      <c r="O30" s="12">
        <v>-5.17</v>
      </c>
      <c r="P30" s="12">
        <v>29</v>
      </c>
    </row>
    <row r="31" spans="1:13" ht="12.75">
      <c r="A31" s="12" t="s">
        <v>461</v>
      </c>
      <c r="B31" s="12">
        <v>428.54</v>
      </c>
      <c r="C31" s="12">
        <v>4.85</v>
      </c>
      <c r="D31" s="12">
        <v>30</v>
      </c>
      <c r="E31" s="69"/>
      <c r="F31" s="69"/>
      <c r="G31" s="69"/>
      <c r="L31" s="69"/>
      <c r="M31" s="69"/>
    </row>
    <row r="32" spans="1:13" ht="12.75">
      <c r="A32" s="12" t="s">
        <v>18</v>
      </c>
      <c r="B32" s="12">
        <v>398.78</v>
      </c>
      <c r="C32" s="12">
        <v>0.85</v>
      </c>
      <c r="D32" s="12">
        <v>31</v>
      </c>
      <c r="E32" s="69"/>
      <c r="F32" s="69"/>
      <c r="G32" s="69"/>
      <c r="L32" s="69"/>
      <c r="M32" s="69"/>
    </row>
    <row r="33" spans="1:13" ht="12.75">
      <c r="A33" s="12" t="s">
        <v>14</v>
      </c>
      <c r="B33" s="12">
        <v>439.85</v>
      </c>
      <c r="C33" s="12">
        <v>4.41</v>
      </c>
      <c r="D33" s="12">
        <v>32</v>
      </c>
      <c r="E33" s="69"/>
      <c r="F33" s="69"/>
      <c r="G33" s="69"/>
      <c r="L33" s="69"/>
      <c r="M33" s="69"/>
    </row>
    <row r="34" spans="1:13" ht="12.75">
      <c r="A34" s="12" t="s">
        <v>486</v>
      </c>
      <c r="B34" s="12">
        <v>448.79</v>
      </c>
      <c r="C34" s="12">
        <v>-2.66</v>
      </c>
      <c r="D34" s="12">
        <v>33</v>
      </c>
      <c r="E34" s="69"/>
      <c r="F34" s="69"/>
      <c r="G34" s="69"/>
      <c r="L34" s="69"/>
      <c r="M34" s="69"/>
    </row>
    <row r="35" spans="1:13" ht="12.75">
      <c r="A35" s="12" t="s">
        <v>120</v>
      </c>
      <c r="B35" s="12">
        <v>369.25</v>
      </c>
      <c r="C35" s="12">
        <v>7.35</v>
      </c>
      <c r="D35" s="12">
        <v>34</v>
      </c>
      <c r="E35" s="69"/>
      <c r="F35" s="69"/>
      <c r="G35" s="69"/>
      <c r="L35" s="69"/>
      <c r="M35" s="69"/>
    </row>
    <row r="36" spans="1:13" ht="12.75">
      <c r="A36" s="12" t="s">
        <v>583</v>
      </c>
      <c r="B36" s="12">
        <v>491.34</v>
      </c>
      <c r="C36" s="12">
        <v>-7.32</v>
      </c>
      <c r="D36" s="12">
        <v>35</v>
      </c>
      <c r="E36" s="69"/>
      <c r="F36" s="69"/>
      <c r="G36" s="69"/>
      <c r="L36" s="69"/>
      <c r="M36" s="69"/>
    </row>
    <row r="37" spans="1:13" ht="12.75">
      <c r="A37" s="12" t="s">
        <v>306</v>
      </c>
      <c r="B37" s="12">
        <v>341.06</v>
      </c>
      <c r="C37" s="12">
        <v>2.94</v>
      </c>
      <c r="D37" s="12">
        <v>36</v>
      </c>
      <c r="E37" s="69"/>
      <c r="F37" s="69"/>
      <c r="G37" s="69"/>
      <c r="L37" s="69"/>
      <c r="M37" s="69"/>
    </row>
    <row r="38" spans="1:13" ht="12.75">
      <c r="A38" s="12" t="s">
        <v>299</v>
      </c>
      <c r="B38" s="12">
        <v>374.96</v>
      </c>
      <c r="C38" s="12">
        <v>4.23</v>
      </c>
      <c r="D38" s="12">
        <v>37</v>
      </c>
      <c r="E38" s="69"/>
      <c r="F38" s="69"/>
      <c r="G38" s="69"/>
      <c r="L38" s="69"/>
      <c r="M38" s="69"/>
    </row>
    <row r="39" spans="1:13" ht="12.75">
      <c r="A39" s="12" t="s">
        <v>463</v>
      </c>
      <c r="B39" s="12">
        <v>429.82</v>
      </c>
      <c r="C39" s="12">
        <v>1.16</v>
      </c>
      <c r="D39" s="12">
        <v>38</v>
      </c>
      <c r="E39" s="69"/>
      <c r="F39" s="69"/>
      <c r="G39" s="69"/>
      <c r="L39" s="69"/>
      <c r="M39" s="69"/>
    </row>
    <row r="40" spans="1:13" ht="12.75">
      <c r="A40" s="12" t="s">
        <v>127</v>
      </c>
      <c r="B40" s="12">
        <v>479.18</v>
      </c>
      <c r="C40" s="12">
        <v>-0.74</v>
      </c>
      <c r="D40" s="12">
        <v>39</v>
      </c>
      <c r="E40" s="69"/>
      <c r="F40" s="69"/>
      <c r="G40" s="69"/>
      <c r="L40" s="69"/>
      <c r="M40" s="69"/>
    </row>
    <row r="41" spans="1:13" ht="12.75">
      <c r="A41" s="12" t="s">
        <v>191</v>
      </c>
      <c r="B41" s="12">
        <v>349.01</v>
      </c>
      <c r="C41" s="12">
        <v>8.4</v>
      </c>
      <c r="D41" s="12">
        <v>40</v>
      </c>
      <c r="E41" s="69"/>
      <c r="F41" s="69"/>
      <c r="G41" s="69"/>
      <c r="L41" s="69"/>
      <c r="M41" s="69"/>
    </row>
    <row r="42" spans="1:13" ht="12.75">
      <c r="A42" s="12" t="s">
        <v>339</v>
      </c>
      <c r="B42" s="12">
        <v>457.31</v>
      </c>
      <c r="C42" s="12">
        <v>-0.13</v>
      </c>
      <c r="D42" s="12">
        <v>41</v>
      </c>
      <c r="E42" s="69"/>
      <c r="F42" s="69"/>
      <c r="G42" s="69"/>
      <c r="L42" s="69"/>
      <c r="M42" s="69"/>
    </row>
    <row r="43" spans="1:13" ht="12.75">
      <c r="A43" s="12" t="s">
        <v>185</v>
      </c>
      <c r="B43" s="12">
        <v>364.44</v>
      </c>
      <c r="C43" s="12">
        <v>-1.71</v>
      </c>
      <c r="D43" s="12">
        <v>42</v>
      </c>
      <c r="E43" s="69"/>
      <c r="F43" s="69"/>
      <c r="G43" s="69"/>
      <c r="L43" s="69"/>
      <c r="M43" s="69"/>
    </row>
    <row r="44" spans="1:13" ht="12.75">
      <c r="A44" s="12" t="s">
        <v>253</v>
      </c>
      <c r="B44" s="12">
        <v>353.71</v>
      </c>
      <c r="C44" s="12">
        <v>5.09</v>
      </c>
      <c r="D44" s="12">
        <v>43</v>
      </c>
      <c r="E44" s="69"/>
      <c r="F44" s="69"/>
      <c r="G44" s="69"/>
      <c r="L44" s="69"/>
      <c r="M44" s="69"/>
    </row>
    <row r="45" spans="1:7" ht="12.75">
      <c r="A45" s="12" t="s">
        <v>315</v>
      </c>
      <c r="B45" s="12">
        <v>263.84</v>
      </c>
      <c r="C45" s="12">
        <v>10.64</v>
      </c>
      <c r="D45" s="12">
        <v>44</v>
      </c>
      <c r="E45" s="69"/>
      <c r="F45" s="69"/>
      <c r="G45" s="69"/>
    </row>
    <row r="46" spans="1:7" ht="12.75">
      <c r="A46" s="12" t="s">
        <v>33</v>
      </c>
      <c r="B46" s="12">
        <v>370.27</v>
      </c>
      <c r="C46" s="12">
        <v>6.72</v>
      </c>
      <c r="D46" s="12">
        <v>45</v>
      </c>
      <c r="E46" s="69"/>
      <c r="F46" s="69"/>
      <c r="G46" s="69"/>
    </row>
    <row r="47" spans="1:7" ht="12.75">
      <c r="A47" s="12" t="s">
        <v>359</v>
      </c>
      <c r="B47" s="12">
        <v>333.71</v>
      </c>
      <c r="C47" s="12">
        <v>0.4</v>
      </c>
      <c r="D47" s="12">
        <v>46</v>
      </c>
      <c r="E47" s="69"/>
      <c r="F47" s="69"/>
      <c r="G47" s="69"/>
    </row>
    <row r="48" spans="1:7" ht="12.75">
      <c r="A48" s="12" t="s">
        <v>60</v>
      </c>
      <c r="B48" s="12">
        <v>382.01</v>
      </c>
      <c r="C48" s="12">
        <v>5.26</v>
      </c>
      <c r="D48" s="12">
        <v>47</v>
      </c>
      <c r="E48" s="69"/>
      <c r="F48" s="69"/>
      <c r="G48" s="69"/>
    </row>
    <row r="49" spans="1:7" ht="12.75">
      <c r="A49" s="12" t="s">
        <v>94</v>
      </c>
      <c r="B49" s="12">
        <v>180.05</v>
      </c>
      <c r="C49" s="12">
        <v>8.84</v>
      </c>
      <c r="D49" s="12">
        <v>48</v>
      </c>
      <c r="E49" s="69"/>
      <c r="F49" s="69"/>
      <c r="G49" s="69"/>
    </row>
    <row r="50" spans="1:4" ht="12.75">
      <c r="A50" s="12" t="s">
        <v>149</v>
      </c>
      <c r="B50" s="12">
        <v>430</v>
      </c>
      <c r="C50" s="12">
        <v>-2.12</v>
      </c>
      <c r="D50" s="12">
        <v>49</v>
      </c>
    </row>
    <row r="51" spans="1:4" ht="12.75">
      <c r="A51" s="12" t="s">
        <v>466</v>
      </c>
      <c r="B51" s="12">
        <v>275.8</v>
      </c>
      <c r="C51" s="12">
        <v>4</v>
      </c>
      <c r="D51" s="12">
        <v>50</v>
      </c>
    </row>
    <row r="52" spans="1:4" ht="12.75">
      <c r="A52" s="12" t="s">
        <v>143</v>
      </c>
      <c r="B52" s="12">
        <v>346.85</v>
      </c>
      <c r="C52" s="12">
        <v>-2.65</v>
      </c>
      <c r="D52" s="12">
        <v>51</v>
      </c>
    </row>
    <row r="53" spans="1:4" ht="12.75">
      <c r="A53" s="12" t="s">
        <v>574</v>
      </c>
      <c r="B53" s="12">
        <v>340.34</v>
      </c>
      <c r="C53" s="12">
        <v>-2.8</v>
      </c>
      <c r="D53" s="12">
        <v>52</v>
      </c>
    </row>
    <row r="54" spans="1:4" ht="12.75">
      <c r="A54" s="12" t="s">
        <v>32</v>
      </c>
      <c r="B54" s="12">
        <v>302.6</v>
      </c>
      <c r="C54" s="12">
        <v>1.51</v>
      </c>
      <c r="D54" s="12">
        <v>53</v>
      </c>
    </row>
    <row r="55" spans="1:4" ht="12.75">
      <c r="A55" s="12" t="s">
        <v>506</v>
      </c>
      <c r="B55" s="12">
        <v>248.34</v>
      </c>
      <c r="C55" s="12">
        <v>2.26</v>
      </c>
      <c r="D55" s="12">
        <v>54</v>
      </c>
    </row>
    <row r="56" spans="1:4" ht="12.75">
      <c r="A56" s="12" t="s">
        <v>38</v>
      </c>
      <c r="B56" s="12">
        <v>326.54</v>
      </c>
      <c r="C56" s="12">
        <v>-4.78</v>
      </c>
      <c r="D56" s="12">
        <v>55</v>
      </c>
    </row>
    <row r="57" spans="1:4" ht="12.75">
      <c r="A57" s="12" t="s">
        <v>121</v>
      </c>
      <c r="B57" s="12">
        <v>270.41</v>
      </c>
      <c r="C57" s="12">
        <v>-1.91</v>
      </c>
      <c r="D57" s="12">
        <v>56</v>
      </c>
    </row>
    <row r="58" spans="1:4" ht="12.75">
      <c r="A58" s="12" t="s">
        <v>241</v>
      </c>
      <c r="B58" s="12">
        <v>228.13</v>
      </c>
      <c r="C58" s="12">
        <v>-0.27</v>
      </c>
      <c r="D58" s="12">
        <v>57</v>
      </c>
    </row>
    <row r="59" spans="1:4" ht="12.75">
      <c r="A59" s="12" t="s">
        <v>469</v>
      </c>
      <c r="B59" s="12">
        <v>235.67</v>
      </c>
      <c r="C59" s="12">
        <v>8.64</v>
      </c>
      <c r="D59" s="12">
        <v>58</v>
      </c>
    </row>
    <row r="60" spans="1:4" ht="12.75">
      <c r="A60" s="12" t="s">
        <v>468</v>
      </c>
      <c r="B60" s="12">
        <v>235.58</v>
      </c>
      <c r="C60" s="12">
        <v>4.16</v>
      </c>
      <c r="D60" s="12">
        <v>59</v>
      </c>
    </row>
    <row r="61" spans="1:4" ht="12.75">
      <c r="A61" s="12" t="s">
        <v>472</v>
      </c>
      <c r="B61" s="12">
        <v>214.09</v>
      </c>
      <c r="C61" s="12">
        <v>7.58</v>
      </c>
      <c r="D61" s="12">
        <v>60</v>
      </c>
    </row>
    <row r="62" spans="1:4" ht="12.75">
      <c r="A62" s="12" t="s">
        <v>226</v>
      </c>
      <c r="B62" s="12">
        <v>220.77</v>
      </c>
      <c r="C62" s="12">
        <v>2.37</v>
      </c>
      <c r="D62" s="12">
        <v>61</v>
      </c>
    </row>
    <row r="63" spans="1:4" ht="12.75">
      <c r="A63" s="12" t="s">
        <v>82</v>
      </c>
      <c r="B63" s="12">
        <v>197.9</v>
      </c>
      <c r="C63" s="12">
        <v>9.7</v>
      </c>
      <c r="D63" s="12">
        <v>62</v>
      </c>
    </row>
    <row r="64" spans="1:4" ht="12.75">
      <c r="A64" s="12" t="s">
        <v>580</v>
      </c>
      <c r="B64" s="12">
        <v>252.4</v>
      </c>
      <c r="C64" s="12">
        <v>4.69</v>
      </c>
      <c r="D64" s="12">
        <v>63</v>
      </c>
    </row>
    <row r="65" spans="1:4" ht="12.75">
      <c r="A65" s="12" t="s">
        <v>258</v>
      </c>
      <c r="B65" s="12">
        <v>201.31</v>
      </c>
      <c r="C65" s="12">
        <v>7.48</v>
      </c>
      <c r="D65" s="12">
        <v>64</v>
      </c>
    </row>
    <row r="66" spans="1:4" ht="12.75">
      <c r="A66" s="12" t="s">
        <v>534</v>
      </c>
      <c r="B66" s="12">
        <v>276.08</v>
      </c>
      <c r="C66" s="12">
        <v>-3.73</v>
      </c>
      <c r="D66" s="12">
        <v>65</v>
      </c>
    </row>
    <row r="67" spans="1:4" ht="12.75">
      <c r="A67" s="12" t="s">
        <v>467</v>
      </c>
      <c r="B67" s="12">
        <v>256.47</v>
      </c>
      <c r="C67" s="12">
        <v>4.98</v>
      </c>
      <c r="D67" s="12">
        <v>66</v>
      </c>
    </row>
    <row r="68" spans="1:4" ht="12.75">
      <c r="A68" s="12" t="s">
        <v>129</v>
      </c>
      <c r="B68" s="12">
        <v>258.64</v>
      </c>
      <c r="C68" s="12">
        <v>-1.08</v>
      </c>
      <c r="D68" s="12">
        <v>67</v>
      </c>
    </row>
    <row r="69" spans="1:4" ht="12.75">
      <c r="A69" s="12" t="s">
        <v>43</v>
      </c>
      <c r="B69" s="12">
        <v>285.42</v>
      </c>
      <c r="C69" s="12">
        <v>-1.73</v>
      </c>
      <c r="D69" s="12">
        <v>68</v>
      </c>
    </row>
    <row r="70" spans="1:4" ht="12.75">
      <c r="A70" s="12" t="s">
        <v>130</v>
      </c>
      <c r="B70" s="12">
        <v>208.97</v>
      </c>
      <c r="C70" s="12">
        <v>3.29</v>
      </c>
      <c r="D70" s="12">
        <v>69</v>
      </c>
    </row>
    <row r="71" spans="1:4" ht="12.75">
      <c r="A71" s="12" t="s">
        <v>176</v>
      </c>
      <c r="B71" s="12">
        <v>229.1</v>
      </c>
      <c r="C71" s="12">
        <v>1.65</v>
      </c>
      <c r="D71" s="12">
        <v>70</v>
      </c>
    </row>
    <row r="72" spans="1:4" ht="12.75">
      <c r="A72" s="12" t="s">
        <v>189</v>
      </c>
      <c r="B72" s="12">
        <v>231.68</v>
      </c>
      <c r="C72" s="12">
        <v>0.39</v>
      </c>
      <c r="D72" s="12">
        <v>71</v>
      </c>
    </row>
    <row r="73" spans="1:4" ht="12.75">
      <c r="A73" s="12" t="s">
        <v>579</v>
      </c>
      <c r="B73" s="12">
        <v>146.94</v>
      </c>
      <c r="C73" s="12">
        <v>7.44</v>
      </c>
      <c r="D73" s="12">
        <v>72</v>
      </c>
    </row>
    <row r="74" spans="1:4" ht="12.75">
      <c r="A74" s="12" t="s">
        <v>153</v>
      </c>
      <c r="B74" s="12">
        <v>245.76</v>
      </c>
      <c r="C74" s="12">
        <v>-5.5</v>
      </c>
      <c r="D74" s="12">
        <v>73</v>
      </c>
    </row>
    <row r="75" spans="1:4" ht="12.75">
      <c r="A75" s="12" t="s">
        <v>27</v>
      </c>
      <c r="B75" s="12">
        <v>242.36</v>
      </c>
      <c r="C75" s="12">
        <v>4.17</v>
      </c>
      <c r="D75" s="12">
        <v>74</v>
      </c>
    </row>
    <row r="76" spans="1:4" ht="12.75">
      <c r="A76" s="12" t="s">
        <v>70</v>
      </c>
      <c r="B76" s="12">
        <v>200.87</v>
      </c>
      <c r="C76" s="12">
        <v>1.44</v>
      </c>
      <c r="D76" s="12">
        <v>75</v>
      </c>
    </row>
    <row r="77" spans="1:4" ht="12.75">
      <c r="A77" s="12" t="s">
        <v>476</v>
      </c>
      <c r="B77" s="12">
        <v>199.26</v>
      </c>
      <c r="C77" s="12">
        <v>1</v>
      </c>
      <c r="D77" s="12">
        <v>76</v>
      </c>
    </row>
    <row r="78" spans="1:4" ht="12.75">
      <c r="A78" s="12" t="s">
        <v>193</v>
      </c>
      <c r="B78" s="12">
        <v>197.79</v>
      </c>
      <c r="C78" s="12">
        <v>0.97</v>
      </c>
      <c r="D78" s="12">
        <v>77</v>
      </c>
    </row>
    <row r="79" spans="1:4" ht="12.75">
      <c r="A79" s="12" t="s">
        <v>426</v>
      </c>
      <c r="B79" s="12">
        <v>300</v>
      </c>
      <c r="C79" s="12">
        <v>-2.92</v>
      </c>
      <c r="D79" s="12">
        <v>78</v>
      </c>
    </row>
    <row r="80" spans="1:4" ht="12.75">
      <c r="A80" s="12" t="s">
        <v>591</v>
      </c>
      <c r="B80" s="12">
        <v>153.4</v>
      </c>
      <c r="C80" s="12">
        <v>2.8</v>
      </c>
      <c r="D80" s="12">
        <v>79</v>
      </c>
    </row>
    <row r="81" spans="1:4" ht="12.75">
      <c r="A81" s="12" t="s">
        <v>268</v>
      </c>
      <c r="B81" s="12">
        <v>206.7</v>
      </c>
      <c r="C81" s="12">
        <v>-1.81</v>
      </c>
      <c r="D81" s="12">
        <v>80</v>
      </c>
    </row>
    <row r="82" spans="1:4" ht="12.75">
      <c r="A82" s="12" t="s">
        <v>278</v>
      </c>
      <c r="B82" s="12">
        <v>122.75</v>
      </c>
      <c r="C82" s="12">
        <v>2.84</v>
      </c>
      <c r="D82" s="12">
        <v>81</v>
      </c>
    </row>
    <row r="83" spans="1:4" ht="12.75">
      <c r="A83" s="12" t="s">
        <v>160</v>
      </c>
      <c r="B83" s="12">
        <v>159.47</v>
      </c>
      <c r="C83" s="12">
        <v>1.64</v>
      </c>
      <c r="D83" s="12">
        <v>82</v>
      </c>
    </row>
    <row r="84" spans="1:4" ht="12.75">
      <c r="A84" s="12" t="s">
        <v>473</v>
      </c>
      <c r="B84" s="12">
        <v>148.79</v>
      </c>
      <c r="C84" s="12">
        <v>1.03</v>
      </c>
      <c r="D84" s="12">
        <v>83</v>
      </c>
    </row>
    <row r="85" spans="1:4" ht="12.75">
      <c r="A85" s="12" t="s">
        <v>12</v>
      </c>
      <c r="B85" s="12">
        <v>177.15</v>
      </c>
      <c r="C85" s="12">
        <v>-1.36</v>
      </c>
      <c r="D85" s="12">
        <v>84</v>
      </c>
    </row>
    <row r="86" spans="1:4" ht="12.75">
      <c r="A86" s="12" t="s">
        <v>175</v>
      </c>
      <c r="B86" s="12">
        <v>119.07</v>
      </c>
      <c r="C86" s="12">
        <v>2.79</v>
      </c>
      <c r="D86" s="12">
        <v>85</v>
      </c>
    </row>
    <row r="87" spans="1:4" ht="12.75">
      <c r="A87" s="12" t="s">
        <v>204</v>
      </c>
      <c r="B87" s="12">
        <v>219</v>
      </c>
      <c r="C87" s="12">
        <v>-5.17</v>
      </c>
      <c r="D87" s="12">
        <v>86</v>
      </c>
    </row>
    <row r="88" spans="1:4" ht="12.75">
      <c r="A88" s="12" t="s">
        <v>515</v>
      </c>
      <c r="B88" s="12">
        <v>105.48</v>
      </c>
      <c r="C88" s="12">
        <v>10.79</v>
      </c>
      <c r="D88" s="12">
        <v>87</v>
      </c>
    </row>
    <row r="89" spans="1:4" ht="12.75">
      <c r="A89" s="12" t="s">
        <v>264</v>
      </c>
      <c r="B89" s="12">
        <v>130.47</v>
      </c>
      <c r="C89" s="12">
        <v>3.65</v>
      </c>
      <c r="D89" s="12">
        <v>88</v>
      </c>
    </row>
    <row r="90" spans="1:4" ht="12.75">
      <c r="A90" s="12" t="s">
        <v>588</v>
      </c>
      <c r="B90" s="12">
        <v>130</v>
      </c>
      <c r="C90" s="12">
        <v>5.42</v>
      </c>
      <c r="D90" s="12">
        <v>89</v>
      </c>
    </row>
    <row r="91" spans="1:4" ht="12.75">
      <c r="A91" s="12" t="s">
        <v>254</v>
      </c>
      <c r="B91" s="12">
        <v>123.48</v>
      </c>
      <c r="C91" s="12">
        <v>2.54</v>
      </c>
      <c r="D91" s="12">
        <v>90</v>
      </c>
    </row>
    <row r="92" spans="1:4" ht="12.75">
      <c r="A92" s="12" t="s">
        <v>203</v>
      </c>
      <c r="B92" s="12">
        <v>167.52</v>
      </c>
      <c r="C92" s="12">
        <v>-0.24</v>
      </c>
      <c r="D92" s="12">
        <v>91</v>
      </c>
    </row>
    <row r="93" spans="1:4" ht="12.75">
      <c r="A93" s="12" t="s">
        <v>270</v>
      </c>
      <c r="B93" s="12">
        <v>103.4</v>
      </c>
      <c r="C93" s="12">
        <v>3.04</v>
      </c>
      <c r="D93" s="12">
        <v>92</v>
      </c>
    </row>
    <row r="94" spans="1:4" ht="12.75">
      <c r="A94" s="12" t="s">
        <v>227</v>
      </c>
      <c r="B94" s="12">
        <v>77.51</v>
      </c>
      <c r="C94" s="12">
        <v>3.7</v>
      </c>
      <c r="D94" s="12">
        <v>93</v>
      </c>
    </row>
    <row r="95" spans="1:4" ht="12.75">
      <c r="A95" s="12" t="s">
        <v>548</v>
      </c>
      <c r="B95" s="12">
        <v>79.35</v>
      </c>
      <c r="C95" s="12">
        <v>3.6</v>
      </c>
      <c r="D95" s="12">
        <v>94</v>
      </c>
    </row>
    <row r="96" spans="1:4" ht="12.75">
      <c r="A96" s="12" t="s">
        <v>220</v>
      </c>
      <c r="B96" s="12">
        <v>81.44</v>
      </c>
      <c r="C96" s="12">
        <v>9.82</v>
      </c>
      <c r="D96" s="12">
        <v>95</v>
      </c>
    </row>
    <row r="97" spans="1:4" ht="12.75">
      <c r="A97" s="12" t="s">
        <v>280</v>
      </c>
      <c r="B97" s="12">
        <v>103.15</v>
      </c>
      <c r="C97" s="12">
        <v>3.84</v>
      </c>
      <c r="D97" s="12">
        <v>96</v>
      </c>
    </row>
    <row r="98" spans="1:4" ht="12.75">
      <c r="A98" s="12" t="s">
        <v>147</v>
      </c>
      <c r="B98" s="12">
        <v>125.57</v>
      </c>
      <c r="C98" s="12">
        <v>-0.82</v>
      </c>
      <c r="D98" s="12">
        <v>97</v>
      </c>
    </row>
    <row r="99" spans="1:4" ht="12.75">
      <c r="A99" s="12" t="s">
        <v>79</v>
      </c>
      <c r="B99" s="12">
        <v>116.44</v>
      </c>
      <c r="C99" s="12">
        <v>1.36</v>
      </c>
      <c r="D99" s="12">
        <v>98</v>
      </c>
    </row>
    <row r="100" spans="1:4" ht="12.75">
      <c r="A100" s="12" t="s">
        <v>596</v>
      </c>
      <c r="B100" s="12">
        <v>125.8</v>
      </c>
      <c r="C100" s="12">
        <v>2.18</v>
      </c>
      <c r="D100" s="12">
        <v>99</v>
      </c>
    </row>
    <row r="101" spans="1:4" ht="12.75">
      <c r="A101" s="12" t="s">
        <v>262</v>
      </c>
      <c r="B101" s="12">
        <v>111.96</v>
      </c>
      <c r="C101" s="12">
        <v>-1.69</v>
      </c>
      <c r="D101" s="12">
        <v>100</v>
      </c>
    </row>
    <row r="102" spans="1:4" ht="12.75">
      <c r="A102" s="12" t="s">
        <v>487</v>
      </c>
      <c r="B102" s="12">
        <v>171.27</v>
      </c>
      <c r="C102" s="12">
        <v>-4.92</v>
      </c>
      <c r="D102" s="12">
        <v>101</v>
      </c>
    </row>
    <row r="103" spans="1:4" ht="12.75">
      <c r="A103" s="12" t="s">
        <v>510</v>
      </c>
      <c r="B103" s="12">
        <v>121.26</v>
      </c>
      <c r="C103" s="12">
        <v>3.13</v>
      </c>
      <c r="D103" s="12">
        <v>102</v>
      </c>
    </row>
    <row r="104" spans="1:4" ht="12.75">
      <c r="A104" s="12" t="s">
        <v>597</v>
      </c>
      <c r="B104" s="12">
        <v>110</v>
      </c>
      <c r="C104" s="12">
        <v>1.36</v>
      </c>
      <c r="D104" s="12">
        <v>103</v>
      </c>
    </row>
    <row r="105" spans="1:4" ht="12.75">
      <c r="A105" s="12" t="s">
        <v>584</v>
      </c>
      <c r="B105" s="12">
        <v>11.66</v>
      </c>
      <c r="C105" s="12">
        <v>6.25</v>
      </c>
      <c r="D105" s="12">
        <v>104</v>
      </c>
    </row>
    <row r="106" spans="1:4" ht="12.75">
      <c r="A106" s="12" t="s">
        <v>313</v>
      </c>
      <c r="B106" s="12">
        <v>83.17</v>
      </c>
      <c r="C106" s="12">
        <v>-1.53</v>
      </c>
      <c r="D106" s="12">
        <v>105</v>
      </c>
    </row>
    <row r="107" spans="1:4" ht="12.75">
      <c r="A107" s="12" t="s">
        <v>519</v>
      </c>
      <c r="B107" s="12">
        <v>101.58</v>
      </c>
      <c r="C107" s="12">
        <v>1</v>
      </c>
      <c r="D107" s="12">
        <v>106</v>
      </c>
    </row>
    <row r="108" spans="1:4" ht="12.75">
      <c r="A108" s="12" t="s">
        <v>603</v>
      </c>
      <c r="B108" s="12">
        <v>80.82</v>
      </c>
      <c r="C108" s="12">
        <v>-0.89</v>
      </c>
      <c r="D108" s="12">
        <v>107</v>
      </c>
    </row>
    <row r="109" spans="1:4" ht="12.75">
      <c r="A109" s="12" t="s">
        <v>263</v>
      </c>
      <c r="B109" s="12">
        <v>80</v>
      </c>
      <c r="C109" s="12">
        <v>-0.9</v>
      </c>
      <c r="D109" s="12">
        <v>108</v>
      </c>
    </row>
    <row r="110" spans="1:4" ht="12.75">
      <c r="A110" s="12" t="s">
        <v>589</v>
      </c>
      <c r="B110" s="12">
        <v>56.58</v>
      </c>
      <c r="C110" s="12">
        <v>-3.51</v>
      </c>
      <c r="D110" s="12">
        <v>109</v>
      </c>
    </row>
    <row r="111" spans="1:4" ht="12.75">
      <c r="A111" s="12" t="s">
        <v>618</v>
      </c>
      <c r="B111" s="12">
        <v>75</v>
      </c>
      <c r="C111" s="12">
        <v>-1.12</v>
      </c>
      <c r="D111" s="12">
        <v>110</v>
      </c>
    </row>
  </sheetData>
  <sheetProtection selectLockedCells="1" selectUnlockedCells="1"/>
  <conditionalFormatting sqref="A1:D65536 E1 E50:G65536 F4:G4 F12:G13 F17:G17 F28:G28 H1:H65536 I1:K22 I27:J65536 K23:K65536 L45:M65536 M1:P30 N31:P65536 Q1:IV65536">
    <cfRule type="expression" priority="1" dxfId="5" stopIfTrue="1">
      <formula>AND(COUNTIF($A:$A,A1)&gt;1,NOT(ISBLANK(A1)))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V35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4.28125" style="93" customWidth="1"/>
    <col min="2" max="2" width="26.8515625" style="93" customWidth="1"/>
    <col min="3" max="3" width="11.28125" style="93" customWidth="1"/>
    <col min="4" max="4" width="7.57421875" style="93" customWidth="1"/>
    <col min="5" max="5" width="2.7109375" style="93" customWidth="1"/>
    <col min="6" max="6" width="4.28125" style="93" customWidth="1"/>
    <col min="7" max="7" width="29.140625" style="93" customWidth="1"/>
    <col min="8" max="8" width="11.28125" style="93" customWidth="1"/>
    <col min="9" max="9" width="7.57421875" style="93" customWidth="1"/>
    <col min="10" max="10" width="2.7109375" style="93" customWidth="1"/>
    <col min="11" max="11" width="4.28125" style="93" customWidth="1"/>
    <col min="12" max="12" width="26.57421875" style="93" customWidth="1"/>
    <col min="13" max="13" width="11.28125" style="93" customWidth="1"/>
    <col min="14" max="14" width="7.57421875" style="93" customWidth="1"/>
    <col min="15" max="15" width="2.7109375" style="93" customWidth="1"/>
    <col min="16" max="16" width="4.28125" style="93" customWidth="1"/>
    <col min="17" max="17" width="26.00390625" style="93" customWidth="1"/>
    <col min="18" max="18" width="12.00390625" style="93" customWidth="1"/>
    <col min="19" max="16384" width="9.140625" style="93" customWidth="1"/>
  </cols>
  <sheetData>
    <row r="1" spans="1:16" ht="15.75" customHeight="1">
      <c r="A1" s="93" t="s">
        <v>638</v>
      </c>
      <c r="F1" s="93" t="s">
        <v>639</v>
      </c>
      <c r="K1" s="93" t="s">
        <v>640</v>
      </c>
      <c r="P1" s="93" t="s">
        <v>641</v>
      </c>
    </row>
    <row r="2" spans="1:19" ht="12.75">
      <c r="A2" s="94"/>
      <c r="B2" s="94" t="s">
        <v>0</v>
      </c>
      <c r="C2" s="94" t="s">
        <v>445</v>
      </c>
      <c r="D2" s="95" t="s">
        <v>635</v>
      </c>
      <c r="F2" s="94"/>
      <c r="G2" s="94" t="s">
        <v>0</v>
      </c>
      <c r="H2" s="94" t="s">
        <v>445</v>
      </c>
      <c r="I2" s="95" t="s">
        <v>635</v>
      </c>
      <c r="K2" s="94"/>
      <c r="L2" s="94" t="s">
        <v>632</v>
      </c>
      <c r="M2" s="94" t="s">
        <v>445</v>
      </c>
      <c r="N2" s="95" t="s">
        <v>635</v>
      </c>
      <c r="P2" s="94"/>
      <c r="Q2" s="94" t="s">
        <v>632</v>
      </c>
      <c r="R2" s="94" t="s">
        <v>445</v>
      </c>
      <c r="S2" s="95" t="s">
        <v>635</v>
      </c>
    </row>
    <row r="3" spans="1:256" ht="12.75">
      <c r="A3" s="93">
        <v>1</v>
      </c>
      <c r="B3" s="93" t="s">
        <v>86</v>
      </c>
      <c r="C3" s="96">
        <v>1025.96</v>
      </c>
      <c r="D3" s="97">
        <v>3.78</v>
      </c>
      <c r="F3" s="93">
        <v>1</v>
      </c>
      <c r="G3" s="93" t="s">
        <v>574</v>
      </c>
      <c r="H3" s="96">
        <v>342.51</v>
      </c>
      <c r="I3" s="96">
        <v>8.51</v>
      </c>
      <c r="K3" s="93">
        <v>1</v>
      </c>
      <c r="L3" s="104" t="s">
        <v>43</v>
      </c>
      <c r="M3" s="97">
        <v>284.95</v>
      </c>
      <c r="N3" s="97">
        <v>1.41</v>
      </c>
      <c r="P3" s="93">
        <f>P2+1</f>
        <v>1</v>
      </c>
      <c r="Q3" s="104" t="s">
        <v>254</v>
      </c>
      <c r="R3" s="97">
        <v>123.48</v>
      </c>
      <c r="S3" s="97">
        <v>9.91</v>
      </c>
      <c r="IV3"/>
    </row>
    <row r="4" spans="1:256" ht="12.75">
      <c r="A4" s="93">
        <f aca="true" t="shared" si="0" ref="A4:A29">A3+1</f>
        <v>2</v>
      </c>
      <c r="B4" s="93" t="s">
        <v>450</v>
      </c>
      <c r="C4" s="96">
        <v>1052.09</v>
      </c>
      <c r="D4" s="97">
        <v>-1.89</v>
      </c>
      <c r="F4" s="93">
        <f aca="true" t="shared" si="1" ref="F4:F23">F3+1</f>
        <v>2</v>
      </c>
      <c r="G4" s="93" t="s">
        <v>306</v>
      </c>
      <c r="H4" s="96">
        <v>344</v>
      </c>
      <c r="I4" s="96">
        <v>7.75</v>
      </c>
      <c r="K4" s="93">
        <f aca="true" t="shared" si="2" ref="K4:K22">K3+1</f>
        <v>2</v>
      </c>
      <c r="L4" s="104" t="s">
        <v>189</v>
      </c>
      <c r="M4" s="97">
        <v>232.8</v>
      </c>
      <c r="N4" s="97">
        <v>5.2</v>
      </c>
      <c r="P4" s="93">
        <f>P3+1</f>
        <v>2</v>
      </c>
      <c r="Q4" s="104" t="s">
        <v>204</v>
      </c>
      <c r="R4" s="97">
        <v>213.82</v>
      </c>
      <c r="S4" s="97">
        <v>-1.42</v>
      </c>
      <c r="IV4"/>
    </row>
    <row r="5" spans="1:256" ht="12.75">
      <c r="A5" s="93">
        <f t="shared" si="0"/>
        <v>3</v>
      </c>
      <c r="B5" s="93" t="s">
        <v>586</v>
      </c>
      <c r="C5" s="96">
        <v>740.8</v>
      </c>
      <c r="D5" s="97">
        <v>1.82</v>
      </c>
      <c r="F5" s="93">
        <f t="shared" si="1"/>
        <v>3</v>
      </c>
      <c r="G5" s="93" t="s">
        <v>185</v>
      </c>
      <c r="H5" s="96">
        <v>369.96</v>
      </c>
      <c r="I5" s="96">
        <v>7.62</v>
      </c>
      <c r="K5" s="93">
        <f t="shared" si="2"/>
        <v>3</v>
      </c>
      <c r="L5" s="104" t="s">
        <v>226</v>
      </c>
      <c r="M5" s="97">
        <v>223.17</v>
      </c>
      <c r="N5" s="97">
        <v>4.96</v>
      </c>
      <c r="P5" s="93">
        <f>P4+1</f>
        <v>3</v>
      </c>
      <c r="Q5" s="104" t="s">
        <v>203</v>
      </c>
      <c r="R5" s="97">
        <v>167.51</v>
      </c>
      <c r="S5" s="97">
        <v>1.37</v>
      </c>
      <c r="IV5"/>
    </row>
    <row r="6" spans="1:256" ht="12.75">
      <c r="A6" s="109">
        <f t="shared" si="0"/>
        <v>4</v>
      </c>
      <c r="B6" s="109" t="s">
        <v>50</v>
      </c>
      <c r="C6" s="110">
        <v>674.4</v>
      </c>
      <c r="D6" s="111">
        <v>3.08</v>
      </c>
      <c r="F6" s="109">
        <f t="shared" si="1"/>
        <v>4</v>
      </c>
      <c r="G6" s="109" t="s">
        <v>38</v>
      </c>
      <c r="H6" s="109">
        <v>332.72</v>
      </c>
      <c r="I6" s="109">
        <v>6.07</v>
      </c>
      <c r="K6" s="109">
        <f t="shared" si="2"/>
        <v>4</v>
      </c>
      <c r="L6" s="112" t="s">
        <v>607</v>
      </c>
      <c r="M6" s="112">
        <v>177.64</v>
      </c>
      <c r="N6" s="112">
        <v>6.3</v>
      </c>
      <c r="P6" s="112">
        <v>4</v>
      </c>
      <c r="Q6" s="112" t="s">
        <v>578</v>
      </c>
      <c r="R6" s="112">
        <v>137.82</v>
      </c>
      <c r="S6" s="112">
        <v>1.58</v>
      </c>
      <c r="IV6"/>
    </row>
    <row r="7" spans="1:256" ht="12.75">
      <c r="A7" s="109">
        <f t="shared" si="0"/>
        <v>5</v>
      </c>
      <c r="B7" s="109" t="s">
        <v>273</v>
      </c>
      <c r="C7" s="109">
        <v>589.26</v>
      </c>
      <c r="D7" s="109">
        <v>11.43</v>
      </c>
      <c r="F7" s="109">
        <f t="shared" si="1"/>
        <v>5</v>
      </c>
      <c r="G7" s="109" t="s">
        <v>18</v>
      </c>
      <c r="H7" s="109">
        <v>399.63</v>
      </c>
      <c r="I7" s="109">
        <v>-0.32</v>
      </c>
      <c r="K7" s="109">
        <f t="shared" si="2"/>
        <v>5</v>
      </c>
      <c r="L7" s="112" t="s">
        <v>608</v>
      </c>
      <c r="M7" s="112">
        <v>282.89</v>
      </c>
      <c r="N7" s="112">
        <v>1.46</v>
      </c>
      <c r="P7" s="112">
        <f aca="true" t="shared" si="3" ref="P7:P27">P6+1</f>
        <v>5</v>
      </c>
      <c r="Q7" s="112" t="s">
        <v>597</v>
      </c>
      <c r="R7" s="112">
        <v>110</v>
      </c>
      <c r="S7" s="112">
        <v>8.43</v>
      </c>
      <c r="IV7"/>
    </row>
    <row r="8" spans="1:256" ht="12.75">
      <c r="A8" s="109">
        <f t="shared" si="0"/>
        <v>6</v>
      </c>
      <c r="B8" s="109" t="s">
        <v>448</v>
      </c>
      <c r="C8" s="109">
        <v>700.04</v>
      </c>
      <c r="D8" s="109">
        <v>3.33</v>
      </c>
      <c r="F8" s="109">
        <f t="shared" si="1"/>
        <v>6</v>
      </c>
      <c r="G8" s="109" t="s">
        <v>60</v>
      </c>
      <c r="H8" s="109">
        <v>386.71</v>
      </c>
      <c r="I8" s="109">
        <v>-1.83</v>
      </c>
      <c r="K8" s="109">
        <f t="shared" si="2"/>
        <v>6</v>
      </c>
      <c r="L8" s="112" t="s">
        <v>580</v>
      </c>
      <c r="M8" s="112">
        <v>257.09</v>
      </c>
      <c r="N8" s="112">
        <v>-1.17</v>
      </c>
      <c r="P8" s="112">
        <f t="shared" si="3"/>
        <v>6</v>
      </c>
      <c r="Q8" s="112" t="s">
        <v>610</v>
      </c>
      <c r="R8" s="112">
        <v>97.23</v>
      </c>
      <c r="S8" s="112">
        <v>5.69</v>
      </c>
      <c r="IV8"/>
    </row>
    <row r="9" spans="1:256" ht="12.75">
      <c r="A9" s="109">
        <f t="shared" si="0"/>
        <v>7</v>
      </c>
      <c r="B9" s="109" t="s">
        <v>311</v>
      </c>
      <c r="C9" s="109">
        <v>678.94</v>
      </c>
      <c r="D9" s="109">
        <v>-0.48</v>
      </c>
      <c r="F9" s="109">
        <f t="shared" si="1"/>
        <v>7</v>
      </c>
      <c r="G9" s="109" t="s">
        <v>315</v>
      </c>
      <c r="H9" s="109">
        <v>274.76</v>
      </c>
      <c r="I9" s="109">
        <v>10.89</v>
      </c>
      <c r="K9" s="109">
        <f t="shared" si="2"/>
        <v>7</v>
      </c>
      <c r="L9" s="112" t="s">
        <v>467</v>
      </c>
      <c r="M9" s="112">
        <v>261.45</v>
      </c>
      <c r="N9" s="112">
        <v>-0.97</v>
      </c>
      <c r="P9" s="112">
        <f t="shared" si="3"/>
        <v>7</v>
      </c>
      <c r="Q9" s="112" t="s">
        <v>270</v>
      </c>
      <c r="R9" s="112">
        <v>103.4</v>
      </c>
      <c r="S9" s="112">
        <v>3.89</v>
      </c>
      <c r="IV9"/>
    </row>
    <row r="10" spans="1:256" ht="12.75">
      <c r="A10" s="109">
        <f t="shared" si="0"/>
        <v>8</v>
      </c>
      <c r="B10" s="109" t="s">
        <v>205</v>
      </c>
      <c r="C10" s="109">
        <v>621.72</v>
      </c>
      <c r="D10" s="109">
        <v>0.88</v>
      </c>
      <c r="F10" s="109">
        <f t="shared" si="1"/>
        <v>8</v>
      </c>
      <c r="G10" s="109" t="s">
        <v>32</v>
      </c>
      <c r="H10" s="109">
        <v>304.23</v>
      </c>
      <c r="I10" s="109">
        <v>6.1</v>
      </c>
      <c r="K10" s="109">
        <f t="shared" si="2"/>
        <v>8</v>
      </c>
      <c r="L10" s="112" t="s">
        <v>82</v>
      </c>
      <c r="M10" s="112">
        <v>207.6</v>
      </c>
      <c r="N10" s="112">
        <v>0.75</v>
      </c>
      <c r="P10" s="112">
        <f t="shared" si="3"/>
        <v>8</v>
      </c>
      <c r="Q10" s="112" t="s">
        <v>596</v>
      </c>
      <c r="R10" s="112">
        <v>125.8</v>
      </c>
      <c r="S10" s="112">
        <v>-1.72</v>
      </c>
      <c r="IV10"/>
    </row>
    <row r="11" spans="1:256" ht="12.75">
      <c r="A11" s="109">
        <f t="shared" si="0"/>
        <v>9</v>
      </c>
      <c r="B11" s="109" t="s">
        <v>303</v>
      </c>
      <c r="C11" s="109">
        <v>597.27</v>
      </c>
      <c r="D11" s="109">
        <v>3.7</v>
      </c>
      <c r="F11" s="109">
        <f t="shared" si="1"/>
        <v>9</v>
      </c>
      <c r="G11" s="109" t="s">
        <v>143</v>
      </c>
      <c r="H11" s="109">
        <v>340.14</v>
      </c>
      <c r="I11" s="109">
        <v>4.91</v>
      </c>
      <c r="K11" s="109">
        <f t="shared" si="2"/>
        <v>9</v>
      </c>
      <c r="L11" s="112" t="s">
        <v>70</v>
      </c>
      <c r="M11" s="112">
        <v>202.38</v>
      </c>
      <c r="N11" s="112">
        <v>3.2</v>
      </c>
      <c r="P11" s="112">
        <f t="shared" si="3"/>
        <v>9</v>
      </c>
      <c r="Q11" s="112" t="s">
        <v>592</v>
      </c>
      <c r="R11" s="112">
        <v>75.81</v>
      </c>
      <c r="S11" s="112">
        <v>10.49</v>
      </c>
      <c r="IV11"/>
    </row>
    <row r="12" spans="1:256" ht="12.75">
      <c r="A12" s="109">
        <f t="shared" si="0"/>
        <v>10</v>
      </c>
      <c r="B12" s="109" t="s">
        <v>302</v>
      </c>
      <c r="C12" s="109">
        <v>591.56</v>
      </c>
      <c r="D12" s="109">
        <v>2.58</v>
      </c>
      <c r="F12" s="109">
        <f t="shared" si="1"/>
        <v>10</v>
      </c>
      <c r="G12" s="109" t="s">
        <v>149</v>
      </c>
      <c r="H12" s="109">
        <v>438.28</v>
      </c>
      <c r="I12" s="109">
        <v>-6.69</v>
      </c>
      <c r="K12" s="109">
        <f t="shared" si="2"/>
        <v>10</v>
      </c>
      <c r="L12" s="112" t="s">
        <v>594</v>
      </c>
      <c r="M12" s="112">
        <v>174.82</v>
      </c>
      <c r="N12" s="112">
        <v>3.52</v>
      </c>
      <c r="P12" s="112">
        <f t="shared" si="3"/>
        <v>10</v>
      </c>
      <c r="Q12" s="112" t="s">
        <v>611</v>
      </c>
      <c r="R12" s="112">
        <v>124.48</v>
      </c>
      <c r="S12" s="112">
        <v>0.57</v>
      </c>
      <c r="IV12"/>
    </row>
    <row r="13" spans="1:256" ht="12.75">
      <c r="A13" s="109">
        <f t="shared" si="0"/>
        <v>11</v>
      </c>
      <c r="B13" s="109" t="s">
        <v>45</v>
      </c>
      <c r="C13" s="109">
        <v>590.04</v>
      </c>
      <c r="D13" s="109">
        <v>1.74</v>
      </c>
      <c r="F13" s="109">
        <f t="shared" si="1"/>
        <v>11</v>
      </c>
      <c r="G13" s="109" t="s">
        <v>469</v>
      </c>
      <c r="H13" s="109">
        <v>260.86</v>
      </c>
      <c r="I13" s="109">
        <v>6.88</v>
      </c>
      <c r="K13" s="109">
        <f t="shared" si="2"/>
        <v>11</v>
      </c>
      <c r="L13" s="112" t="s">
        <v>579</v>
      </c>
      <c r="M13" s="112">
        <v>170.6</v>
      </c>
      <c r="N13" s="112">
        <v>3.88</v>
      </c>
      <c r="P13" s="112">
        <f t="shared" si="3"/>
        <v>11</v>
      </c>
      <c r="Q13" s="112" t="s">
        <v>79</v>
      </c>
      <c r="R13" s="112">
        <v>116.44</v>
      </c>
      <c r="S13" s="112">
        <v>1.92</v>
      </c>
      <c r="IV13"/>
    </row>
    <row r="14" spans="1:256" ht="12.75">
      <c r="A14" s="109">
        <f t="shared" si="0"/>
        <v>12</v>
      </c>
      <c r="B14" s="109" t="s">
        <v>281</v>
      </c>
      <c r="C14" s="109">
        <v>568.93</v>
      </c>
      <c r="D14" s="109">
        <v>2.78</v>
      </c>
      <c r="F14" s="109">
        <f t="shared" si="1"/>
        <v>12</v>
      </c>
      <c r="G14" s="109" t="s">
        <v>287</v>
      </c>
      <c r="H14" s="109">
        <v>479.46</v>
      </c>
      <c r="I14" s="109">
        <v>-4.45</v>
      </c>
      <c r="K14" s="109">
        <f t="shared" si="2"/>
        <v>12</v>
      </c>
      <c r="L14" s="112" t="s">
        <v>264</v>
      </c>
      <c r="M14" s="112">
        <v>130.47</v>
      </c>
      <c r="N14" s="112">
        <v>4.76</v>
      </c>
      <c r="P14" s="112">
        <f t="shared" si="3"/>
        <v>12</v>
      </c>
      <c r="Q14" s="112" t="s">
        <v>612</v>
      </c>
      <c r="R14" s="112">
        <v>110.91</v>
      </c>
      <c r="S14" s="112">
        <v>1.91</v>
      </c>
      <c r="IV14"/>
    </row>
    <row r="15" spans="1:256" ht="12.75">
      <c r="A15" s="109">
        <f t="shared" si="0"/>
        <v>13</v>
      </c>
      <c r="B15" s="109" t="s">
        <v>575</v>
      </c>
      <c r="C15" s="109">
        <v>637.16</v>
      </c>
      <c r="D15" s="109">
        <v>0.16</v>
      </c>
      <c r="F15" s="109">
        <f t="shared" si="1"/>
        <v>13</v>
      </c>
      <c r="G15" s="109" t="s">
        <v>33</v>
      </c>
      <c r="H15" s="109">
        <v>392.63</v>
      </c>
      <c r="I15" s="109">
        <v>-1.62</v>
      </c>
      <c r="K15" s="109">
        <f t="shared" si="2"/>
        <v>13</v>
      </c>
      <c r="L15" s="112" t="s">
        <v>160</v>
      </c>
      <c r="M15" s="112">
        <v>161.11</v>
      </c>
      <c r="N15" s="112">
        <v>7.02</v>
      </c>
      <c r="P15" s="112">
        <f t="shared" si="3"/>
        <v>13</v>
      </c>
      <c r="Q15" s="112" t="s">
        <v>519</v>
      </c>
      <c r="R15" s="112">
        <v>101.58</v>
      </c>
      <c r="S15" s="112">
        <v>5.43</v>
      </c>
      <c r="IV15"/>
    </row>
    <row r="16" spans="1:256" ht="12.75">
      <c r="A16" s="109">
        <f t="shared" si="0"/>
        <v>14</v>
      </c>
      <c r="B16" s="109" t="s">
        <v>265</v>
      </c>
      <c r="C16" s="109">
        <v>514.32</v>
      </c>
      <c r="D16" s="109">
        <v>7.33</v>
      </c>
      <c r="F16" s="109">
        <f t="shared" si="1"/>
        <v>14</v>
      </c>
      <c r="G16" s="109" t="s">
        <v>253</v>
      </c>
      <c r="H16" s="109">
        <v>358.78</v>
      </c>
      <c r="I16" s="109">
        <v>-1.61</v>
      </c>
      <c r="K16" s="109">
        <f t="shared" si="2"/>
        <v>14</v>
      </c>
      <c r="L16" s="112" t="s">
        <v>153</v>
      </c>
      <c r="M16" s="112">
        <v>240.28</v>
      </c>
      <c r="N16" s="112">
        <v>-3.78</v>
      </c>
      <c r="P16" s="112">
        <f t="shared" si="3"/>
        <v>14</v>
      </c>
      <c r="Q16" s="112" t="s">
        <v>313</v>
      </c>
      <c r="R16" s="112">
        <v>83.16</v>
      </c>
      <c r="S16" s="112">
        <v>2.94</v>
      </c>
      <c r="IV16"/>
    </row>
    <row r="17" spans="1:256" ht="12.75">
      <c r="A17" s="109">
        <f t="shared" si="0"/>
        <v>15</v>
      </c>
      <c r="B17" s="109" t="s">
        <v>243</v>
      </c>
      <c r="C17" s="109">
        <v>562.43</v>
      </c>
      <c r="D17" s="109">
        <v>4.71</v>
      </c>
      <c r="F17" s="109">
        <f t="shared" si="1"/>
        <v>15</v>
      </c>
      <c r="G17" s="109" t="s">
        <v>506</v>
      </c>
      <c r="H17" s="109">
        <v>257.58</v>
      </c>
      <c r="I17" s="109">
        <v>5.32</v>
      </c>
      <c r="K17" s="109">
        <f t="shared" si="2"/>
        <v>15</v>
      </c>
      <c r="L17" s="112" t="s">
        <v>193</v>
      </c>
      <c r="M17" s="112">
        <v>197.57</v>
      </c>
      <c r="N17" s="112">
        <v>-1.14</v>
      </c>
      <c r="P17" s="112">
        <f t="shared" si="3"/>
        <v>15</v>
      </c>
      <c r="Q17" s="112" t="s">
        <v>487</v>
      </c>
      <c r="R17" s="112">
        <v>171.26</v>
      </c>
      <c r="S17" s="112">
        <v>-4.4</v>
      </c>
      <c r="IV17"/>
    </row>
    <row r="18" spans="1:256" ht="12.75">
      <c r="A18" s="109">
        <f t="shared" si="0"/>
        <v>16</v>
      </c>
      <c r="B18" s="109" t="s">
        <v>29</v>
      </c>
      <c r="C18" s="109">
        <v>567.62</v>
      </c>
      <c r="D18" s="109">
        <v>1.27</v>
      </c>
      <c r="F18" s="109">
        <f t="shared" si="1"/>
        <v>16</v>
      </c>
      <c r="G18" s="109" t="s">
        <v>466</v>
      </c>
      <c r="H18" s="109">
        <v>279.79</v>
      </c>
      <c r="I18" s="109">
        <v>-1.34</v>
      </c>
      <c r="K18" s="109">
        <f t="shared" si="2"/>
        <v>16</v>
      </c>
      <c r="L18" s="112" t="s">
        <v>268</v>
      </c>
      <c r="M18" s="112">
        <v>204.89</v>
      </c>
      <c r="N18" s="112">
        <v>-4.44</v>
      </c>
      <c r="P18" s="112">
        <f t="shared" si="3"/>
        <v>16</v>
      </c>
      <c r="Q18" s="112" t="s">
        <v>600</v>
      </c>
      <c r="R18" s="112">
        <v>103.14</v>
      </c>
      <c r="S18" s="112">
        <v>-2.53</v>
      </c>
      <c r="IV18"/>
    </row>
    <row r="19" spans="1:256" ht="12.75">
      <c r="A19" s="109">
        <f t="shared" si="0"/>
        <v>17</v>
      </c>
      <c r="B19" s="109" t="s">
        <v>181</v>
      </c>
      <c r="C19" s="109">
        <v>586.09</v>
      </c>
      <c r="D19" s="109">
        <v>-0.54</v>
      </c>
      <c r="F19" s="109">
        <f t="shared" si="1"/>
        <v>17</v>
      </c>
      <c r="G19" s="109" t="s">
        <v>465</v>
      </c>
      <c r="H19" s="109">
        <v>253.17</v>
      </c>
      <c r="I19" s="109">
        <v>1.23</v>
      </c>
      <c r="K19" s="109">
        <f t="shared" si="2"/>
        <v>17</v>
      </c>
      <c r="L19" s="112" t="s">
        <v>473</v>
      </c>
      <c r="M19" s="112">
        <v>151.87</v>
      </c>
      <c r="N19" s="112">
        <v>0.07</v>
      </c>
      <c r="P19" s="112">
        <f t="shared" si="3"/>
        <v>17</v>
      </c>
      <c r="Q19" s="112" t="s">
        <v>584</v>
      </c>
      <c r="R19" s="112">
        <v>25.28</v>
      </c>
      <c r="S19" s="112">
        <v>9.88</v>
      </c>
      <c r="IV19"/>
    </row>
    <row r="20" spans="1:256" ht="12.75">
      <c r="A20" s="109">
        <f t="shared" si="0"/>
        <v>18</v>
      </c>
      <c r="B20" s="109" t="s">
        <v>481</v>
      </c>
      <c r="C20" s="109">
        <v>496.92</v>
      </c>
      <c r="D20" s="109">
        <v>13.64</v>
      </c>
      <c r="F20" s="109">
        <f t="shared" si="1"/>
        <v>18</v>
      </c>
      <c r="G20" s="109" t="s">
        <v>468</v>
      </c>
      <c r="H20" s="109">
        <v>247.08</v>
      </c>
      <c r="I20" s="109">
        <v>2.36</v>
      </c>
      <c r="K20" s="106">
        <f t="shared" si="2"/>
        <v>18</v>
      </c>
      <c r="L20" s="106" t="s">
        <v>595</v>
      </c>
      <c r="M20" s="106">
        <v>116.26</v>
      </c>
      <c r="N20" s="106">
        <v>1.09</v>
      </c>
      <c r="P20" s="112">
        <f t="shared" si="3"/>
        <v>18</v>
      </c>
      <c r="Q20" s="112" t="s">
        <v>175</v>
      </c>
      <c r="R20" s="112">
        <v>121.89</v>
      </c>
      <c r="S20" s="112">
        <v>0.84</v>
      </c>
      <c r="IV20"/>
    </row>
    <row r="21" spans="1:256" ht="12.75">
      <c r="A21" s="109">
        <f t="shared" si="0"/>
        <v>19</v>
      </c>
      <c r="B21" s="109" t="s">
        <v>604</v>
      </c>
      <c r="C21" s="109">
        <v>553.09</v>
      </c>
      <c r="D21" s="109">
        <v>-1.33</v>
      </c>
      <c r="F21" s="106">
        <f t="shared" si="1"/>
        <v>19</v>
      </c>
      <c r="G21" s="106" t="s">
        <v>585</v>
      </c>
      <c r="H21" s="106">
        <v>168.64</v>
      </c>
      <c r="I21" s="106">
        <v>8.04</v>
      </c>
      <c r="K21" s="106">
        <f t="shared" si="2"/>
        <v>19</v>
      </c>
      <c r="L21" s="106" t="s">
        <v>680</v>
      </c>
      <c r="M21" s="106">
        <v>130</v>
      </c>
      <c r="N21" s="106">
        <v>0.58</v>
      </c>
      <c r="P21" s="112">
        <f t="shared" si="3"/>
        <v>19</v>
      </c>
      <c r="Q21" s="112" t="s">
        <v>280</v>
      </c>
      <c r="R21" s="112">
        <v>102.55</v>
      </c>
      <c r="S21" s="112">
        <v>0.56</v>
      </c>
      <c r="IV21"/>
    </row>
    <row r="22" spans="1:256" ht="12.75">
      <c r="A22" s="109">
        <f t="shared" si="0"/>
        <v>20</v>
      </c>
      <c r="B22" s="109" t="s">
        <v>259</v>
      </c>
      <c r="C22" s="109">
        <v>530.29</v>
      </c>
      <c r="D22" s="109">
        <v>-5.02</v>
      </c>
      <c r="F22" s="106">
        <f t="shared" si="1"/>
        <v>20</v>
      </c>
      <c r="G22" s="106" t="s">
        <v>94</v>
      </c>
      <c r="H22" s="106">
        <v>189.12</v>
      </c>
      <c r="I22" s="106">
        <v>-1.72</v>
      </c>
      <c r="K22" s="106">
        <f t="shared" si="2"/>
        <v>20</v>
      </c>
      <c r="L22" s="106" t="s">
        <v>278</v>
      </c>
      <c r="M22" s="106">
        <v>125.62</v>
      </c>
      <c r="N22" s="106">
        <v>-2.69</v>
      </c>
      <c r="P22" s="112">
        <f t="shared" si="3"/>
        <v>20</v>
      </c>
      <c r="Q22" s="112" t="s">
        <v>263</v>
      </c>
      <c r="R22" s="112">
        <v>81.84</v>
      </c>
      <c r="S22" s="112">
        <v>-1.24</v>
      </c>
      <c r="IV22"/>
    </row>
    <row r="23" spans="1:256" ht="12.75">
      <c r="A23" s="109">
        <f t="shared" si="0"/>
        <v>21</v>
      </c>
      <c r="B23" s="109" t="s">
        <v>126</v>
      </c>
      <c r="C23" s="109">
        <v>575.68</v>
      </c>
      <c r="D23" s="109">
        <v>-3.27</v>
      </c>
      <c r="F23" s="106">
        <f t="shared" si="1"/>
        <v>21</v>
      </c>
      <c r="G23" s="106" t="s">
        <v>191</v>
      </c>
      <c r="H23" s="106">
        <v>357.82</v>
      </c>
      <c r="I23" s="106">
        <v>-7.97</v>
      </c>
      <c r="P23" s="112">
        <f t="shared" si="3"/>
        <v>21</v>
      </c>
      <c r="Q23" s="112" t="s">
        <v>227</v>
      </c>
      <c r="R23" s="112">
        <v>77.2</v>
      </c>
      <c r="S23" s="112">
        <v>1.92</v>
      </c>
      <c r="IV23"/>
    </row>
    <row r="24" spans="1:256" ht="12.75">
      <c r="A24" s="109">
        <f t="shared" si="0"/>
        <v>22</v>
      </c>
      <c r="B24" s="109" t="s">
        <v>60</v>
      </c>
      <c r="C24" s="109">
        <v>386.71</v>
      </c>
      <c r="D24" s="109">
        <v>8.84</v>
      </c>
      <c r="P24" s="112">
        <f t="shared" si="3"/>
        <v>22</v>
      </c>
      <c r="Q24" s="112" t="s">
        <v>518</v>
      </c>
      <c r="R24" s="112">
        <v>84.22</v>
      </c>
      <c r="S24" s="112">
        <v>-1.29</v>
      </c>
      <c r="IV24"/>
    </row>
    <row r="25" spans="1:256" ht="12.75">
      <c r="A25" s="109">
        <f t="shared" si="0"/>
        <v>23</v>
      </c>
      <c r="B25" s="109" t="s">
        <v>269</v>
      </c>
      <c r="C25" s="109">
        <v>509.45</v>
      </c>
      <c r="D25" s="109">
        <v>-3.48</v>
      </c>
      <c r="P25" s="106">
        <f t="shared" si="3"/>
        <v>23</v>
      </c>
      <c r="Q25" s="106" t="s">
        <v>613</v>
      </c>
      <c r="R25" s="106">
        <v>80</v>
      </c>
      <c r="S25" s="106">
        <v>-1.2</v>
      </c>
      <c r="IV25"/>
    </row>
    <row r="26" spans="1:256" ht="12.75">
      <c r="A26" s="109">
        <f t="shared" si="0"/>
        <v>24</v>
      </c>
      <c r="B26" s="109" t="s">
        <v>461</v>
      </c>
      <c r="C26" s="109">
        <v>433.4</v>
      </c>
      <c r="D26" s="109">
        <v>0.69</v>
      </c>
      <c r="P26" s="106">
        <f t="shared" si="3"/>
        <v>24</v>
      </c>
      <c r="Q26" s="106" t="s">
        <v>589</v>
      </c>
      <c r="R26" s="106">
        <v>55.03</v>
      </c>
      <c r="S26" s="106">
        <v>-2.5</v>
      </c>
      <c r="IV26"/>
    </row>
    <row r="27" spans="1:256" ht="12.75">
      <c r="A27" s="106">
        <f t="shared" si="0"/>
        <v>25</v>
      </c>
      <c r="B27" s="106" t="s">
        <v>185</v>
      </c>
      <c r="C27" s="106">
        <v>369.96</v>
      </c>
      <c r="D27" s="106">
        <v>7.53</v>
      </c>
      <c r="P27" s="106">
        <f t="shared" si="3"/>
        <v>25</v>
      </c>
      <c r="Q27" s="106" t="s">
        <v>681</v>
      </c>
      <c r="R27" s="106">
        <v>75</v>
      </c>
      <c r="S27" s="106">
        <v>-1.12</v>
      </c>
      <c r="IV27"/>
    </row>
    <row r="28" spans="1:256" ht="12.75">
      <c r="A28" s="106">
        <f t="shared" si="0"/>
        <v>26</v>
      </c>
      <c r="B28" s="106" t="s">
        <v>253</v>
      </c>
      <c r="C28" s="106">
        <v>358.78</v>
      </c>
      <c r="D28" s="106">
        <v>-2.41</v>
      </c>
      <c r="IV28"/>
    </row>
    <row r="29" spans="1:256" ht="12.75">
      <c r="A29" s="106">
        <f t="shared" si="0"/>
        <v>27</v>
      </c>
      <c r="B29" s="106" t="s">
        <v>463</v>
      </c>
      <c r="C29" s="106">
        <v>450.56</v>
      </c>
      <c r="D29" s="106">
        <v>-3.25</v>
      </c>
      <c r="IV29"/>
    </row>
    <row r="30" ht="12.75">
      <c r="IV30"/>
    </row>
    <row r="31" ht="12.75">
      <c r="IV31"/>
    </row>
    <row r="32" ht="12.75">
      <c r="IV32"/>
    </row>
    <row r="33" ht="12.75">
      <c r="IV33"/>
    </row>
    <row r="34" ht="12.75">
      <c r="IV34"/>
    </row>
    <row r="35" ht="12.75">
      <c r="IV35"/>
    </row>
  </sheetData>
  <sheetProtection selectLockedCells="1" selectUnlockedCells="1"/>
  <mergeCells count="4">
    <mergeCell ref="A1:D1"/>
    <mergeCell ref="F1:I1"/>
    <mergeCell ref="K1:N1"/>
    <mergeCell ref="P1:S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91"/>
  <sheetViews>
    <sheetView showGridLines="0" workbookViewId="0" topLeftCell="A1">
      <selection activeCell="E1" sqref="E1"/>
    </sheetView>
  </sheetViews>
  <sheetFormatPr defaultColWidth="9.140625" defaultRowHeight="12.75"/>
  <cols>
    <col min="1" max="1" width="18.28125" style="11" customWidth="1"/>
    <col min="2" max="2" width="7.140625" style="11" customWidth="1"/>
    <col min="3" max="3" width="6.8515625" style="11" customWidth="1"/>
    <col min="4" max="4" width="5.57421875" style="11" customWidth="1"/>
    <col min="5" max="5" width="5.140625" style="11" customWidth="1"/>
    <col min="6" max="6" width="6.00390625" style="11" customWidth="1"/>
    <col min="7" max="7" width="5.28125" style="11" customWidth="1"/>
    <col min="8" max="8" width="18.57421875" style="11" customWidth="1"/>
    <col min="9" max="9" width="7.140625" style="11" customWidth="1"/>
    <col min="10" max="10" width="6.8515625" style="11" customWidth="1"/>
    <col min="11" max="11" width="5.57421875" style="11" customWidth="1"/>
    <col min="12" max="12" width="5.28125" style="11" customWidth="1"/>
    <col min="13" max="13" width="16.8515625" style="11" customWidth="1"/>
    <col min="14" max="14" width="7.140625" style="11" customWidth="1"/>
    <col min="15" max="15" width="6.8515625" style="11" customWidth="1"/>
    <col min="16" max="16" width="5.57421875" style="11" customWidth="1"/>
    <col min="17" max="17" width="5.140625" style="11" customWidth="1"/>
    <col min="18" max="18" width="17.7109375" style="11" customWidth="1"/>
    <col min="19" max="19" width="7.140625" style="11" customWidth="1"/>
    <col min="20" max="20" width="6.8515625" style="11" customWidth="1"/>
    <col min="21" max="21" width="5.57421875" style="11" customWidth="1"/>
    <col min="22" max="16384" width="9.140625" style="11" customWidth="1"/>
  </cols>
  <sheetData>
    <row r="1" spans="1:21" ht="12.75">
      <c r="A1" s="12" t="s">
        <v>0</v>
      </c>
      <c r="B1" s="12" t="s">
        <v>445</v>
      </c>
      <c r="C1" s="12" t="s">
        <v>446</v>
      </c>
      <c r="D1" s="12" t="s">
        <v>447</v>
      </c>
      <c r="E1" s="12"/>
      <c r="F1" s="108" t="str">
        <f>D1&amp;" "&amp;E1</f>
        <v>Место </v>
      </c>
      <c r="G1" s="70"/>
      <c r="H1" s="12" t="s">
        <v>0</v>
      </c>
      <c r="I1" s="12" t="s">
        <v>445</v>
      </c>
      <c r="J1" s="12" t="s">
        <v>446</v>
      </c>
      <c r="K1" s="12" t="s">
        <v>447</v>
      </c>
      <c r="M1" s="12" t="s">
        <v>0</v>
      </c>
      <c r="N1" s="12" t="s">
        <v>445</v>
      </c>
      <c r="O1" s="12" t="s">
        <v>446</v>
      </c>
      <c r="P1" s="12" t="s">
        <v>447</v>
      </c>
      <c r="R1" s="12" t="s">
        <v>0</v>
      </c>
      <c r="S1" s="12" t="s">
        <v>445</v>
      </c>
      <c r="T1" s="12" t="s">
        <v>446</v>
      </c>
      <c r="U1" s="12" t="s">
        <v>447</v>
      </c>
    </row>
    <row r="2" spans="1:21" ht="12.75">
      <c r="A2" s="12" t="s">
        <v>18</v>
      </c>
      <c r="B2" s="12">
        <v>399.63</v>
      </c>
      <c r="C2" s="12">
        <v>-0.32</v>
      </c>
      <c r="D2" s="12">
        <v>29</v>
      </c>
      <c r="H2" s="12" t="s">
        <v>574</v>
      </c>
      <c r="I2" s="12">
        <v>342.51</v>
      </c>
      <c r="J2" s="12">
        <v>8.51</v>
      </c>
      <c r="K2" s="12">
        <v>1</v>
      </c>
      <c r="M2" s="12" t="s">
        <v>43</v>
      </c>
      <c r="N2" s="12">
        <v>284.95</v>
      </c>
      <c r="O2" s="12">
        <v>1.41</v>
      </c>
      <c r="P2" s="12">
        <v>1</v>
      </c>
      <c r="R2" s="12" t="s">
        <v>254</v>
      </c>
      <c r="S2" s="12">
        <v>123.48</v>
      </c>
      <c r="T2" s="12">
        <v>9.91</v>
      </c>
      <c r="U2" s="12">
        <v>1</v>
      </c>
    </row>
    <row r="3" spans="1:21" ht="12.75">
      <c r="A3" s="12" t="s">
        <v>589</v>
      </c>
      <c r="B3" s="12">
        <v>55.03</v>
      </c>
      <c r="C3" s="12">
        <v>-2.5</v>
      </c>
      <c r="D3" s="12">
        <v>89</v>
      </c>
      <c r="H3" s="12" t="s">
        <v>306</v>
      </c>
      <c r="I3" s="12">
        <v>344</v>
      </c>
      <c r="J3" s="12">
        <v>7.75</v>
      </c>
      <c r="K3" s="12">
        <v>2</v>
      </c>
      <c r="M3" s="12" t="s">
        <v>189</v>
      </c>
      <c r="N3" s="12">
        <v>232.8</v>
      </c>
      <c r="O3" s="12">
        <v>5.2</v>
      </c>
      <c r="P3" s="12">
        <v>2</v>
      </c>
      <c r="R3" s="12" t="s">
        <v>204</v>
      </c>
      <c r="S3" s="12">
        <v>213.82</v>
      </c>
      <c r="T3" s="12">
        <v>-1.42</v>
      </c>
      <c r="U3" s="12">
        <v>2</v>
      </c>
    </row>
    <row r="4" spans="1:21" ht="12.75">
      <c r="A4" s="12" t="s">
        <v>596</v>
      </c>
      <c r="B4" s="12">
        <v>125.8</v>
      </c>
      <c r="C4" s="12">
        <v>-1.72</v>
      </c>
      <c r="D4" s="12">
        <v>73</v>
      </c>
      <c r="H4" s="12" t="s">
        <v>185</v>
      </c>
      <c r="I4" s="12">
        <v>369.96</v>
      </c>
      <c r="J4" s="12">
        <v>7.62</v>
      </c>
      <c r="K4" s="12">
        <v>3</v>
      </c>
      <c r="M4" s="12" t="s">
        <v>226</v>
      </c>
      <c r="N4" s="12">
        <v>223.17</v>
      </c>
      <c r="O4" s="12">
        <v>4.96</v>
      </c>
      <c r="P4" s="12">
        <v>3</v>
      </c>
      <c r="R4" s="12" t="s">
        <v>203</v>
      </c>
      <c r="S4" s="12">
        <v>167.51</v>
      </c>
      <c r="T4" s="12">
        <v>1.37</v>
      </c>
      <c r="U4" s="12">
        <v>3</v>
      </c>
    </row>
    <row r="5" spans="1:21" ht="12.75">
      <c r="A5" s="12" t="s">
        <v>29</v>
      </c>
      <c r="B5" s="12">
        <v>567.62</v>
      </c>
      <c r="C5" s="12">
        <v>1.27</v>
      </c>
      <c r="D5" s="12">
        <v>16</v>
      </c>
      <c r="H5" s="12" t="s">
        <v>38</v>
      </c>
      <c r="I5" s="12">
        <v>332.72</v>
      </c>
      <c r="J5" s="12">
        <v>6.07</v>
      </c>
      <c r="K5" s="12">
        <v>4</v>
      </c>
      <c r="M5" s="12" t="s">
        <v>607</v>
      </c>
      <c r="N5" s="12">
        <v>177.64</v>
      </c>
      <c r="O5" s="12">
        <v>6.3</v>
      </c>
      <c r="P5" s="12">
        <v>4</v>
      </c>
      <c r="R5" s="12" t="s">
        <v>578</v>
      </c>
      <c r="S5" s="12">
        <v>137.82</v>
      </c>
      <c r="T5" s="12">
        <v>1.58</v>
      </c>
      <c r="U5" s="12">
        <v>4</v>
      </c>
    </row>
    <row r="6" spans="1:21" ht="12.75">
      <c r="A6" s="12" t="s">
        <v>32</v>
      </c>
      <c r="B6" s="12">
        <v>304.23</v>
      </c>
      <c r="C6" s="12">
        <v>6.1</v>
      </c>
      <c r="D6" s="12">
        <v>32</v>
      </c>
      <c r="H6" s="12" t="s">
        <v>18</v>
      </c>
      <c r="I6" s="12">
        <v>399.63</v>
      </c>
      <c r="J6" s="12">
        <v>-0.32</v>
      </c>
      <c r="K6" s="12">
        <v>5</v>
      </c>
      <c r="M6" s="12" t="s">
        <v>608</v>
      </c>
      <c r="N6" s="12">
        <v>282.89</v>
      </c>
      <c r="O6" s="12">
        <v>1.46</v>
      </c>
      <c r="P6" s="12">
        <v>5</v>
      </c>
      <c r="R6" s="12" t="s">
        <v>597</v>
      </c>
      <c r="S6" s="12">
        <v>110</v>
      </c>
      <c r="T6" s="12">
        <v>8.43</v>
      </c>
      <c r="U6" s="12">
        <v>5</v>
      </c>
    </row>
    <row r="7" spans="1:21" ht="12.75">
      <c r="A7" s="12" t="s">
        <v>578</v>
      </c>
      <c r="B7" s="12">
        <v>137.82</v>
      </c>
      <c r="C7" s="12">
        <v>1.58</v>
      </c>
      <c r="D7" s="12">
        <v>69</v>
      </c>
      <c r="H7" s="12" t="s">
        <v>60</v>
      </c>
      <c r="I7" s="12">
        <v>386.71</v>
      </c>
      <c r="J7" s="12">
        <v>-1.83</v>
      </c>
      <c r="K7" s="12">
        <v>6</v>
      </c>
      <c r="M7" s="12" t="s">
        <v>580</v>
      </c>
      <c r="N7" s="12">
        <v>257.09</v>
      </c>
      <c r="O7" s="12">
        <v>-1.17</v>
      </c>
      <c r="P7" s="12">
        <v>6</v>
      </c>
      <c r="R7" s="12" t="s">
        <v>610</v>
      </c>
      <c r="S7" s="12">
        <v>97.23</v>
      </c>
      <c r="T7" s="12">
        <v>5.69</v>
      </c>
      <c r="U7" s="12">
        <v>6</v>
      </c>
    </row>
    <row r="8" spans="1:21" ht="12.75">
      <c r="A8" s="12" t="s">
        <v>33</v>
      </c>
      <c r="B8" s="12">
        <v>392.63</v>
      </c>
      <c r="C8" s="12">
        <v>-1.62</v>
      </c>
      <c r="D8" s="12">
        <v>37</v>
      </c>
      <c r="H8" s="12" t="s">
        <v>315</v>
      </c>
      <c r="I8" s="12">
        <v>274.76</v>
      </c>
      <c r="J8" s="12">
        <v>10.89</v>
      </c>
      <c r="K8" s="12">
        <v>7</v>
      </c>
      <c r="M8" s="12" t="s">
        <v>467</v>
      </c>
      <c r="N8" s="12">
        <v>261.45</v>
      </c>
      <c r="O8" s="12">
        <v>-0.97</v>
      </c>
      <c r="P8" s="12">
        <v>7</v>
      </c>
      <c r="R8" s="12" t="s">
        <v>270</v>
      </c>
      <c r="S8" s="12">
        <v>103.4</v>
      </c>
      <c r="T8" s="12">
        <v>3.89</v>
      </c>
      <c r="U8" s="12">
        <v>7</v>
      </c>
    </row>
    <row r="9" spans="1:21" ht="12.75">
      <c r="A9" s="12" t="s">
        <v>38</v>
      </c>
      <c r="B9" s="12">
        <v>332.72</v>
      </c>
      <c r="C9" s="12">
        <v>6.07</v>
      </c>
      <c r="D9" s="12">
        <v>28</v>
      </c>
      <c r="H9" s="12" t="s">
        <v>32</v>
      </c>
      <c r="I9" s="12">
        <v>304.23</v>
      </c>
      <c r="J9" s="12">
        <v>6.1</v>
      </c>
      <c r="K9" s="12">
        <v>8</v>
      </c>
      <c r="M9" s="12" t="s">
        <v>82</v>
      </c>
      <c r="N9" s="12">
        <v>207.6</v>
      </c>
      <c r="O9" s="12">
        <v>0.75</v>
      </c>
      <c r="P9" s="12">
        <v>8</v>
      </c>
      <c r="R9" s="12" t="s">
        <v>596</v>
      </c>
      <c r="S9" s="12">
        <v>125.8</v>
      </c>
      <c r="T9" s="12">
        <v>-1.72</v>
      </c>
      <c r="U9" s="12">
        <v>8</v>
      </c>
    </row>
    <row r="10" spans="1:21" ht="12.75">
      <c r="A10" s="12" t="s">
        <v>43</v>
      </c>
      <c r="B10" s="12">
        <v>284.95</v>
      </c>
      <c r="C10" s="12">
        <v>1.41</v>
      </c>
      <c r="D10" s="12">
        <v>46</v>
      </c>
      <c r="H10" s="12" t="s">
        <v>143</v>
      </c>
      <c r="I10" s="12">
        <v>340.14</v>
      </c>
      <c r="J10" s="12">
        <v>4.91</v>
      </c>
      <c r="K10" s="69">
        <v>9</v>
      </c>
      <c r="M10" s="12" t="s">
        <v>70</v>
      </c>
      <c r="N10" s="12">
        <v>202.38</v>
      </c>
      <c r="O10" s="12">
        <v>3.2</v>
      </c>
      <c r="P10" s="12">
        <v>9</v>
      </c>
      <c r="R10" s="12" t="s">
        <v>592</v>
      </c>
      <c r="S10" s="12">
        <v>75.81</v>
      </c>
      <c r="T10" s="12">
        <v>10.49</v>
      </c>
      <c r="U10" s="12">
        <v>9</v>
      </c>
    </row>
    <row r="11" spans="1:21" ht="12.75">
      <c r="A11" s="12" t="s">
        <v>45</v>
      </c>
      <c r="B11" s="12">
        <v>590.04</v>
      </c>
      <c r="C11" s="12">
        <v>1.74</v>
      </c>
      <c r="D11" s="12">
        <v>11</v>
      </c>
      <c r="H11" s="12" t="s">
        <v>149</v>
      </c>
      <c r="I11" s="12">
        <v>438.28</v>
      </c>
      <c r="J11" s="12">
        <v>-6.69</v>
      </c>
      <c r="K11" s="12">
        <v>10</v>
      </c>
      <c r="M11" s="12" t="s">
        <v>594</v>
      </c>
      <c r="N11" s="12">
        <v>174.82</v>
      </c>
      <c r="O11" s="12">
        <v>3.52</v>
      </c>
      <c r="P11" s="12">
        <v>10</v>
      </c>
      <c r="R11" s="12" t="s">
        <v>611</v>
      </c>
      <c r="S11" s="12">
        <v>124.48</v>
      </c>
      <c r="T11" s="12">
        <v>0.57</v>
      </c>
      <c r="U11" s="12">
        <v>10</v>
      </c>
    </row>
    <row r="12" spans="1:21" ht="12.75">
      <c r="A12" s="12" t="s">
        <v>468</v>
      </c>
      <c r="B12" s="12">
        <v>247.08</v>
      </c>
      <c r="C12" s="12">
        <v>2.36</v>
      </c>
      <c r="D12" s="12">
        <v>42</v>
      </c>
      <c r="H12" s="12" t="s">
        <v>469</v>
      </c>
      <c r="I12" s="12">
        <v>260.86</v>
      </c>
      <c r="J12" s="12">
        <v>6.88</v>
      </c>
      <c r="K12" s="12">
        <v>11</v>
      </c>
      <c r="M12" s="12" t="s">
        <v>579</v>
      </c>
      <c r="N12" s="12">
        <v>170.6</v>
      </c>
      <c r="O12" s="12">
        <v>3.88</v>
      </c>
      <c r="P12" s="12">
        <v>11</v>
      </c>
      <c r="R12" s="12" t="s">
        <v>79</v>
      </c>
      <c r="S12" s="12">
        <v>116.44</v>
      </c>
      <c r="T12" s="12">
        <v>1.92</v>
      </c>
      <c r="U12" s="12">
        <v>11</v>
      </c>
    </row>
    <row r="13" spans="1:21" ht="12.75">
      <c r="A13" s="12" t="s">
        <v>50</v>
      </c>
      <c r="B13" s="12">
        <v>674.4</v>
      </c>
      <c r="C13" s="12">
        <v>3.08</v>
      </c>
      <c r="D13" s="12">
        <v>4</v>
      </c>
      <c r="H13" s="12" t="s">
        <v>287</v>
      </c>
      <c r="I13" s="12">
        <v>479.46</v>
      </c>
      <c r="J13" s="12">
        <v>-4.45</v>
      </c>
      <c r="K13" s="12">
        <v>12</v>
      </c>
      <c r="M13" s="12" t="s">
        <v>264</v>
      </c>
      <c r="N13" s="12">
        <v>130.47</v>
      </c>
      <c r="O13" s="12">
        <v>4.76</v>
      </c>
      <c r="P13" s="12">
        <v>12</v>
      </c>
      <c r="R13" s="12" t="s">
        <v>612</v>
      </c>
      <c r="S13" s="12">
        <v>110.91</v>
      </c>
      <c r="T13" s="12">
        <v>1.91</v>
      </c>
      <c r="U13" s="12">
        <v>12</v>
      </c>
    </row>
    <row r="14" spans="1:21" ht="12.75">
      <c r="A14" s="12" t="s">
        <v>60</v>
      </c>
      <c r="B14" s="12">
        <v>386.71</v>
      </c>
      <c r="C14" s="12">
        <v>-1.83</v>
      </c>
      <c r="D14" s="12">
        <v>30</v>
      </c>
      <c r="H14" s="12" t="s">
        <v>33</v>
      </c>
      <c r="I14" s="12">
        <v>392.63</v>
      </c>
      <c r="J14" s="12">
        <v>-1.62</v>
      </c>
      <c r="K14" s="12">
        <v>13</v>
      </c>
      <c r="M14" s="12" t="s">
        <v>160</v>
      </c>
      <c r="N14" s="12">
        <v>161.11</v>
      </c>
      <c r="O14" s="12">
        <v>7.02</v>
      </c>
      <c r="P14" s="12">
        <v>13</v>
      </c>
      <c r="R14" s="12" t="s">
        <v>519</v>
      </c>
      <c r="S14" s="12">
        <v>101.58</v>
      </c>
      <c r="T14" s="12">
        <v>5.43</v>
      </c>
      <c r="U14" s="12">
        <v>13</v>
      </c>
    </row>
    <row r="15" spans="1:21" ht="12.75">
      <c r="A15" s="12" t="s">
        <v>580</v>
      </c>
      <c r="B15" s="12">
        <v>257.09</v>
      </c>
      <c r="C15" s="12">
        <v>-1.17</v>
      </c>
      <c r="D15" s="12">
        <v>51</v>
      </c>
      <c r="H15" s="12" t="s">
        <v>253</v>
      </c>
      <c r="I15" s="12">
        <v>358.78</v>
      </c>
      <c r="J15" s="12">
        <v>-1.61</v>
      </c>
      <c r="K15" s="12">
        <v>14</v>
      </c>
      <c r="M15" s="12" t="s">
        <v>153</v>
      </c>
      <c r="N15" s="12">
        <v>240.28</v>
      </c>
      <c r="O15" s="12">
        <v>-3.78</v>
      </c>
      <c r="P15" s="12">
        <v>14</v>
      </c>
      <c r="R15" s="12" t="s">
        <v>313</v>
      </c>
      <c r="S15" s="12">
        <v>83.16</v>
      </c>
      <c r="T15" s="12">
        <v>2.94</v>
      </c>
      <c r="U15" s="12">
        <v>14</v>
      </c>
    </row>
    <row r="16" spans="1:21" ht="12.75">
      <c r="A16" s="12" t="s">
        <v>70</v>
      </c>
      <c r="B16" s="12">
        <v>202.38</v>
      </c>
      <c r="C16" s="12">
        <v>3.2</v>
      </c>
      <c r="D16" s="12">
        <v>54</v>
      </c>
      <c r="H16" s="12" t="s">
        <v>506</v>
      </c>
      <c r="I16" s="12">
        <v>257.58</v>
      </c>
      <c r="J16" s="12">
        <v>5.32</v>
      </c>
      <c r="K16" s="12">
        <v>15</v>
      </c>
      <c r="M16" s="12" t="s">
        <v>193</v>
      </c>
      <c r="N16" s="12">
        <v>197.57</v>
      </c>
      <c r="O16" s="12">
        <v>-1.14</v>
      </c>
      <c r="P16" s="12">
        <v>15</v>
      </c>
      <c r="R16" s="12" t="s">
        <v>487</v>
      </c>
      <c r="S16" s="12">
        <v>171.26</v>
      </c>
      <c r="T16" s="12">
        <v>-4.4</v>
      </c>
      <c r="U16" s="12">
        <v>15</v>
      </c>
    </row>
    <row r="17" spans="1:21" ht="12.75">
      <c r="A17" s="12" t="s">
        <v>79</v>
      </c>
      <c r="B17" s="12">
        <v>116.44</v>
      </c>
      <c r="C17" s="12">
        <v>1.92</v>
      </c>
      <c r="D17" s="12">
        <v>76</v>
      </c>
      <c r="H17" s="12" t="s">
        <v>466</v>
      </c>
      <c r="I17" s="12">
        <v>279.79</v>
      </c>
      <c r="J17" s="12">
        <v>-1.34</v>
      </c>
      <c r="K17" s="12">
        <v>16</v>
      </c>
      <c r="M17" s="12" t="s">
        <v>268</v>
      </c>
      <c r="N17" s="12">
        <v>204.89</v>
      </c>
      <c r="O17" s="12">
        <v>-4.44</v>
      </c>
      <c r="P17" s="12">
        <v>16</v>
      </c>
      <c r="R17" s="12" t="s">
        <v>600</v>
      </c>
      <c r="S17" s="12">
        <v>103.14</v>
      </c>
      <c r="T17" s="12">
        <v>-2.53</v>
      </c>
      <c r="U17" s="12">
        <v>16</v>
      </c>
    </row>
    <row r="18" spans="1:21" ht="12.75">
      <c r="A18" s="12" t="s">
        <v>481</v>
      </c>
      <c r="B18" s="12">
        <v>496.92</v>
      </c>
      <c r="C18" s="12">
        <v>13.64</v>
      </c>
      <c r="D18" s="12">
        <v>18</v>
      </c>
      <c r="H18" s="12" t="s">
        <v>465</v>
      </c>
      <c r="I18" s="12">
        <v>253.17</v>
      </c>
      <c r="J18" s="12">
        <v>1.23</v>
      </c>
      <c r="K18" s="12">
        <v>17</v>
      </c>
      <c r="M18" s="12" t="s">
        <v>473</v>
      </c>
      <c r="N18" s="12">
        <v>151.87</v>
      </c>
      <c r="O18" s="12">
        <v>0.07</v>
      </c>
      <c r="P18" s="12">
        <v>17</v>
      </c>
      <c r="R18" s="12" t="s">
        <v>584</v>
      </c>
      <c r="S18" s="12">
        <v>25.28</v>
      </c>
      <c r="T18" s="12">
        <v>9.88</v>
      </c>
      <c r="U18" s="12">
        <v>17</v>
      </c>
    </row>
    <row r="19" spans="1:21" ht="12.75">
      <c r="A19" s="12" t="s">
        <v>82</v>
      </c>
      <c r="B19" s="12">
        <v>207.6</v>
      </c>
      <c r="C19" s="12">
        <v>0.75</v>
      </c>
      <c r="D19" s="12">
        <v>53</v>
      </c>
      <c r="H19" s="12" t="s">
        <v>468</v>
      </c>
      <c r="I19" s="12">
        <v>247.08</v>
      </c>
      <c r="J19" s="12">
        <v>2.36</v>
      </c>
      <c r="K19" s="12">
        <v>18</v>
      </c>
      <c r="M19" s="12" t="s">
        <v>595</v>
      </c>
      <c r="N19" s="12">
        <v>116.26</v>
      </c>
      <c r="O19" s="12">
        <v>1.09</v>
      </c>
      <c r="P19" s="12">
        <v>18</v>
      </c>
      <c r="R19" s="12" t="s">
        <v>175</v>
      </c>
      <c r="S19" s="12">
        <v>121.89</v>
      </c>
      <c r="T19" s="12">
        <v>0.84</v>
      </c>
      <c r="U19" s="12">
        <v>18</v>
      </c>
    </row>
    <row r="20" spans="1:21" ht="12.75">
      <c r="A20" s="12" t="s">
        <v>463</v>
      </c>
      <c r="B20" s="12">
        <v>450.56</v>
      </c>
      <c r="C20" s="12">
        <v>-3.25</v>
      </c>
      <c r="D20" s="12">
        <v>25</v>
      </c>
      <c r="H20" s="12" t="s">
        <v>585</v>
      </c>
      <c r="I20" s="13">
        <v>168.64</v>
      </c>
      <c r="J20" s="12">
        <v>8.04</v>
      </c>
      <c r="K20" s="12">
        <v>19</v>
      </c>
      <c r="M20" s="12" t="s">
        <v>682</v>
      </c>
      <c r="N20" s="12">
        <v>0</v>
      </c>
      <c r="O20" s="12">
        <v>0</v>
      </c>
      <c r="P20" s="12">
        <v>19</v>
      </c>
      <c r="R20" s="12" t="s">
        <v>280</v>
      </c>
      <c r="S20" s="12">
        <v>102.55</v>
      </c>
      <c r="T20" s="12">
        <v>0.56</v>
      </c>
      <c r="U20" s="12">
        <v>19</v>
      </c>
    </row>
    <row r="21" spans="1:21" ht="12.75">
      <c r="A21" s="12" t="s">
        <v>86</v>
      </c>
      <c r="B21" s="12">
        <v>1025.96</v>
      </c>
      <c r="C21" s="12">
        <v>3.78</v>
      </c>
      <c r="D21" s="12">
        <v>1</v>
      </c>
      <c r="H21" s="12" t="s">
        <v>94</v>
      </c>
      <c r="I21" s="12">
        <v>189.12</v>
      </c>
      <c r="J21" s="12">
        <v>-1.72</v>
      </c>
      <c r="K21" s="12">
        <v>20</v>
      </c>
      <c r="M21" s="12" t="s">
        <v>278</v>
      </c>
      <c r="N21" s="12">
        <v>125.62</v>
      </c>
      <c r="O21" s="12">
        <v>-3.99</v>
      </c>
      <c r="P21" s="12">
        <v>20</v>
      </c>
      <c r="R21" s="12" t="s">
        <v>263</v>
      </c>
      <c r="S21" s="12">
        <v>81.84</v>
      </c>
      <c r="T21" s="12">
        <v>-1.24</v>
      </c>
      <c r="U21" s="12">
        <v>20</v>
      </c>
    </row>
    <row r="22" spans="1:21" ht="12.75">
      <c r="A22" s="12" t="s">
        <v>94</v>
      </c>
      <c r="B22" s="12">
        <v>189.12</v>
      </c>
      <c r="C22" s="12">
        <v>-1.72</v>
      </c>
      <c r="D22" s="12">
        <v>44</v>
      </c>
      <c r="H22" s="12" t="s">
        <v>191</v>
      </c>
      <c r="I22" s="12">
        <v>357.82</v>
      </c>
      <c r="J22" s="12">
        <v>-7.97</v>
      </c>
      <c r="K22" s="12">
        <v>21</v>
      </c>
      <c r="R22" s="12" t="s">
        <v>227</v>
      </c>
      <c r="S22" s="12">
        <v>77.2</v>
      </c>
      <c r="T22" s="12">
        <v>1.92</v>
      </c>
      <c r="U22" s="12">
        <v>21</v>
      </c>
    </row>
    <row r="23" spans="1:21" ht="12.75">
      <c r="A23" s="12" t="s">
        <v>600</v>
      </c>
      <c r="B23" s="12">
        <v>103.14</v>
      </c>
      <c r="C23" s="12">
        <v>-2.53</v>
      </c>
      <c r="D23" s="12">
        <v>81</v>
      </c>
      <c r="R23" s="12" t="s">
        <v>518</v>
      </c>
      <c r="S23" s="12">
        <v>84.22</v>
      </c>
      <c r="T23" s="12">
        <v>-1.29</v>
      </c>
      <c r="U23" s="12">
        <v>22</v>
      </c>
    </row>
    <row r="24" spans="1:21" ht="12.75">
      <c r="A24" s="12" t="s">
        <v>595</v>
      </c>
      <c r="B24" s="12">
        <v>116.26</v>
      </c>
      <c r="C24" s="12">
        <v>1.09</v>
      </c>
      <c r="D24" s="12">
        <v>63</v>
      </c>
      <c r="R24" s="12" t="s">
        <v>613</v>
      </c>
      <c r="S24" s="12">
        <v>80</v>
      </c>
      <c r="T24" s="12">
        <v>-1.2</v>
      </c>
      <c r="U24" s="12">
        <v>23</v>
      </c>
    </row>
    <row r="25" spans="1:21" ht="12.75">
      <c r="A25" s="12" t="s">
        <v>597</v>
      </c>
      <c r="B25" s="12">
        <v>110</v>
      </c>
      <c r="C25" s="12">
        <v>8.43</v>
      </c>
      <c r="D25" s="12">
        <v>70</v>
      </c>
      <c r="R25" s="12" t="s">
        <v>589</v>
      </c>
      <c r="S25" s="12">
        <v>55.03</v>
      </c>
      <c r="T25" s="12">
        <v>-2.5</v>
      </c>
      <c r="U25" s="12">
        <v>24</v>
      </c>
    </row>
    <row r="26" spans="1:21" ht="12.75">
      <c r="A26" s="12" t="s">
        <v>467</v>
      </c>
      <c r="B26" s="12">
        <v>261.45</v>
      </c>
      <c r="C26" s="12">
        <v>-0.97</v>
      </c>
      <c r="D26" s="12">
        <v>52</v>
      </c>
      <c r="R26" s="12" t="s">
        <v>681</v>
      </c>
      <c r="S26" s="12">
        <v>75</v>
      </c>
      <c r="T26" s="12">
        <v>-1.12</v>
      </c>
      <c r="U26" s="12">
        <v>25</v>
      </c>
    </row>
    <row r="27" spans="1:4" ht="12.75">
      <c r="A27" s="12" t="s">
        <v>126</v>
      </c>
      <c r="B27" s="12">
        <v>575.68</v>
      </c>
      <c r="C27" s="12">
        <v>-3.27</v>
      </c>
      <c r="D27" s="12">
        <v>21</v>
      </c>
    </row>
    <row r="28" spans="1:4" ht="12.75">
      <c r="A28" s="12" t="s">
        <v>487</v>
      </c>
      <c r="B28" s="12">
        <v>171.26</v>
      </c>
      <c r="C28" s="12">
        <v>-4.4</v>
      </c>
      <c r="D28" s="12">
        <v>80</v>
      </c>
    </row>
    <row r="29" spans="1:4" ht="12.75">
      <c r="A29" s="12" t="s">
        <v>143</v>
      </c>
      <c r="B29" s="12">
        <v>340.14</v>
      </c>
      <c r="C29" s="12">
        <v>4.91</v>
      </c>
      <c r="D29" s="12">
        <v>33</v>
      </c>
    </row>
    <row r="30" spans="1:4" ht="12.75">
      <c r="A30" s="12" t="s">
        <v>585</v>
      </c>
      <c r="B30" s="13">
        <v>168.64</v>
      </c>
      <c r="C30" s="12">
        <v>8.04</v>
      </c>
      <c r="D30" s="12">
        <v>43</v>
      </c>
    </row>
    <row r="31" spans="1:4" ht="12.75">
      <c r="A31" s="12" t="s">
        <v>518</v>
      </c>
      <c r="B31" s="12">
        <v>84.22</v>
      </c>
      <c r="C31" s="12">
        <v>-1.29</v>
      </c>
      <c r="D31" s="12">
        <v>87</v>
      </c>
    </row>
    <row r="32" spans="1:4" ht="12.75">
      <c r="A32" s="12" t="s">
        <v>608</v>
      </c>
      <c r="B32" s="12">
        <v>282.89</v>
      </c>
      <c r="C32" s="12">
        <v>1.46</v>
      </c>
      <c r="D32" s="12">
        <v>50</v>
      </c>
    </row>
    <row r="33" spans="1:4" ht="12.75">
      <c r="A33" s="12" t="s">
        <v>149</v>
      </c>
      <c r="B33" s="12">
        <v>438.28</v>
      </c>
      <c r="C33" s="12">
        <v>-6.69</v>
      </c>
      <c r="D33" s="12">
        <v>34</v>
      </c>
    </row>
    <row r="34" spans="1:4" ht="12.75">
      <c r="A34" s="12" t="s">
        <v>153</v>
      </c>
      <c r="B34" s="12">
        <v>240.28</v>
      </c>
      <c r="C34" s="12">
        <v>-3.78</v>
      </c>
      <c r="D34" s="12">
        <v>59</v>
      </c>
    </row>
    <row r="35" spans="1:4" ht="12.75">
      <c r="A35" s="12" t="s">
        <v>160</v>
      </c>
      <c r="B35" s="12">
        <v>161.11</v>
      </c>
      <c r="C35" s="12">
        <v>7.02</v>
      </c>
      <c r="D35" s="12">
        <v>58</v>
      </c>
    </row>
    <row r="36" spans="1:4" ht="12.75">
      <c r="A36" s="12" t="s">
        <v>473</v>
      </c>
      <c r="B36" s="12">
        <v>151.87</v>
      </c>
      <c r="C36" s="12">
        <v>0.07</v>
      </c>
      <c r="D36" s="12">
        <v>62</v>
      </c>
    </row>
    <row r="37" spans="1:4" ht="12.75">
      <c r="A37" s="12" t="s">
        <v>175</v>
      </c>
      <c r="B37" s="12">
        <v>121.89</v>
      </c>
      <c r="C37" s="12">
        <v>0.84</v>
      </c>
      <c r="D37" s="12">
        <v>83</v>
      </c>
    </row>
    <row r="38" spans="1:4" ht="12.75">
      <c r="A38" s="12" t="s">
        <v>579</v>
      </c>
      <c r="B38" s="12">
        <v>170.6</v>
      </c>
      <c r="C38" s="12">
        <v>3.88</v>
      </c>
      <c r="D38" s="12">
        <v>56</v>
      </c>
    </row>
    <row r="39" spans="1:4" ht="12.75">
      <c r="A39" s="12" t="s">
        <v>181</v>
      </c>
      <c r="B39" s="12">
        <v>586.09</v>
      </c>
      <c r="C39" s="12">
        <v>-0.54</v>
      </c>
      <c r="D39" s="12">
        <v>17</v>
      </c>
    </row>
    <row r="40" spans="1:4" ht="12.75">
      <c r="A40" s="12" t="s">
        <v>450</v>
      </c>
      <c r="B40" s="12">
        <v>1052.09</v>
      </c>
      <c r="C40" s="12">
        <v>-1.89</v>
      </c>
      <c r="D40" s="12">
        <v>2</v>
      </c>
    </row>
    <row r="41" spans="1:4" ht="12.75">
      <c r="A41" s="12" t="s">
        <v>461</v>
      </c>
      <c r="B41" s="12">
        <v>433.4</v>
      </c>
      <c r="C41" s="12">
        <v>0.69</v>
      </c>
      <c r="D41" s="12">
        <v>23</v>
      </c>
    </row>
    <row r="42" spans="1:4" ht="12.75">
      <c r="A42" s="12" t="s">
        <v>185</v>
      </c>
      <c r="B42" s="12">
        <v>369.96</v>
      </c>
      <c r="C42" s="12">
        <v>7.53</v>
      </c>
      <c r="D42" s="12">
        <v>24</v>
      </c>
    </row>
    <row r="43" spans="1:4" ht="12.75">
      <c r="A43" s="12" t="s">
        <v>189</v>
      </c>
      <c r="B43" s="12">
        <v>232.8</v>
      </c>
      <c r="C43" s="12">
        <v>5.2</v>
      </c>
      <c r="D43" s="12">
        <v>47</v>
      </c>
    </row>
    <row r="44" spans="1:4" ht="12.75">
      <c r="A44" s="12" t="s">
        <v>191</v>
      </c>
      <c r="B44" s="12">
        <v>357.82</v>
      </c>
      <c r="C44" s="12">
        <v>-7.97</v>
      </c>
      <c r="D44" s="12">
        <v>45</v>
      </c>
    </row>
    <row r="45" spans="1:4" ht="12.75">
      <c r="A45" s="12" t="s">
        <v>604</v>
      </c>
      <c r="B45" s="12">
        <v>553.09</v>
      </c>
      <c r="C45" s="12">
        <v>-1.33</v>
      </c>
      <c r="D45" s="12">
        <v>19</v>
      </c>
    </row>
    <row r="46" spans="1:4" ht="12.75">
      <c r="A46" s="12" t="s">
        <v>594</v>
      </c>
      <c r="B46" s="12">
        <v>174.82</v>
      </c>
      <c r="C46" s="12">
        <v>3.52</v>
      </c>
      <c r="D46" s="12">
        <v>55</v>
      </c>
    </row>
    <row r="47" spans="1:4" ht="12.75">
      <c r="A47" s="12" t="s">
        <v>506</v>
      </c>
      <c r="B47" s="12">
        <v>257.58</v>
      </c>
      <c r="C47" s="12">
        <v>5.32</v>
      </c>
      <c r="D47" s="12">
        <v>39</v>
      </c>
    </row>
    <row r="48" spans="1:4" ht="12.75">
      <c r="A48" s="12" t="s">
        <v>193</v>
      </c>
      <c r="B48" s="12">
        <v>197.57</v>
      </c>
      <c r="C48" s="12">
        <v>-1.14</v>
      </c>
      <c r="D48" s="12">
        <v>60</v>
      </c>
    </row>
    <row r="49" spans="1:4" ht="12.75">
      <c r="A49" s="12" t="s">
        <v>682</v>
      </c>
      <c r="B49" s="12">
        <v>0</v>
      </c>
      <c r="C49" s="12">
        <v>0</v>
      </c>
      <c r="D49" s="12">
        <v>64</v>
      </c>
    </row>
    <row r="50" spans="1:4" ht="12.75">
      <c r="A50" s="12" t="s">
        <v>465</v>
      </c>
      <c r="B50" s="12">
        <v>253.17</v>
      </c>
      <c r="C50" s="12">
        <v>1.23</v>
      </c>
      <c r="D50" s="12">
        <v>41</v>
      </c>
    </row>
    <row r="51" spans="1:4" ht="12.75">
      <c r="A51" s="12" t="s">
        <v>203</v>
      </c>
      <c r="B51" s="12">
        <v>167.51</v>
      </c>
      <c r="C51" s="12">
        <v>1.37</v>
      </c>
      <c r="D51" s="12">
        <v>68</v>
      </c>
    </row>
    <row r="52" spans="1:4" ht="12.75">
      <c r="A52" s="12" t="s">
        <v>204</v>
      </c>
      <c r="B52" s="12">
        <v>213.82</v>
      </c>
      <c r="C52" s="12">
        <v>-1.42</v>
      </c>
      <c r="D52" s="12">
        <v>67</v>
      </c>
    </row>
    <row r="53" spans="1:4" ht="12.75">
      <c r="A53" s="12" t="s">
        <v>611</v>
      </c>
      <c r="B53" s="12">
        <v>124.48</v>
      </c>
      <c r="C53" s="12">
        <v>0.57</v>
      </c>
      <c r="D53" s="12">
        <v>75</v>
      </c>
    </row>
    <row r="54" spans="1:4" ht="12.75">
      <c r="A54" s="12" t="s">
        <v>205</v>
      </c>
      <c r="B54" s="12">
        <v>621.72</v>
      </c>
      <c r="C54" s="12">
        <v>0.88</v>
      </c>
      <c r="D54" s="12">
        <v>8</v>
      </c>
    </row>
    <row r="55" spans="1:4" ht="12.75">
      <c r="A55" s="12" t="s">
        <v>607</v>
      </c>
      <c r="B55" s="12">
        <v>177.64</v>
      </c>
      <c r="C55" s="12">
        <v>6.3</v>
      </c>
      <c r="D55" s="12">
        <v>49</v>
      </c>
    </row>
    <row r="56" spans="1:4" ht="12.75">
      <c r="A56" s="12" t="s">
        <v>466</v>
      </c>
      <c r="B56" s="12">
        <v>279.79</v>
      </c>
      <c r="C56" s="12">
        <v>-1.34</v>
      </c>
      <c r="D56" s="12">
        <v>40</v>
      </c>
    </row>
    <row r="57" spans="1:4" ht="12.75">
      <c r="A57" s="12" t="s">
        <v>448</v>
      </c>
      <c r="B57" s="12">
        <v>700.04</v>
      </c>
      <c r="C57" s="12">
        <v>3.33</v>
      </c>
      <c r="D57" s="12">
        <v>6</v>
      </c>
    </row>
    <row r="58" spans="1:4" ht="12.75">
      <c r="A58" s="12" t="s">
        <v>612</v>
      </c>
      <c r="B58" s="12">
        <v>110.91</v>
      </c>
      <c r="C58" s="12">
        <v>1.91</v>
      </c>
      <c r="D58" s="12">
        <v>77</v>
      </c>
    </row>
    <row r="59" spans="1:4" ht="12.75">
      <c r="A59" s="12" t="s">
        <v>226</v>
      </c>
      <c r="B59" s="12">
        <v>223.17</v>
      </c>
      <c r="C59" s="12">
        <v>4.96</v>
      </c>
      <c r="D59" s="12">
        <v>48</v>
      </c>
    </row>
    <row r="60" spans="1:4" ht="12.75">
      <c r="A60" s="12" t="s">
        <v>227</v>
      </c>
      <c r="B60" s="12">
        <v>77.2</v>
      </c>
      <c r="C60" s="12">
        <v>1.92</v>
      </c>
      <c r="D60" s="12">
        <v>86</v>
      </c>
    </row>
    <row r="61" spans="1:4" ht="12.75">
      <c r="A61" s="12" t="s">
        <v>243</v>
      </c>
      <c r="B61" s="12">
        <v>562.43</v>
      </c>
      <c r="C61" s="12">
        <v>4.71</v>
      </c>
      <c r="D61" s="12">
        <v>15</v>
      </c>
    </row>
    <row r="62" spans="1:4" ht="12.75">
      <c r="A62" s="12" t="s">
        <v>469</v>
      </c>
      <c r="B62" s="12">
        <v>260.86</v>
      </c>
      <c r="C62" s="12">
        <v>6.88</v>
      </c>
      <c r="D62" s="12">
        <v>35</v>
      </c>
    </row>
    <row r="63" spans="1:4" ht="12.75">
      <c r="A63" s="12" t="s">
        <v>610</v>
      </c>
      <c r="B63" s="12">
        <v>97.23</v>
      </c>
      <c r="C63" s="12">
        <v>5.69</v>
      </c>
      <c r="D63" s="12">
        <v>71</v>
      </c>
    </row>
    <row r="64" spans="1:4" ht="12.75">
      <c r="A64" s="12" t="s">
        <v>253</v>
      </c>
      <c r="B64" s="12">
        <v>358.78</v>
      </c>
      <c r="C64" s="12">
        <v>-1.61</v>
      </c>
      <c r="D64" s="12">
        <v>38</v>
      </c>
    </row>
    <row r="65" spans="1:4" ht="12.75">
      <c r="A65" s="12" t="s">
        <v>254</v>
      </c>
      <c r="B65" s="12">
        <v>123.48</v>
      </c>
      <c r="C65" s="12">
        <v>9.91</v>
      </c>
      <c r="D65" s="12">
        <v>66</v>
      </c>
    </row>
    <row r="66" spans="1:4" ht="12.75">
      <c r="A66" s="12" t="s">
        <v>586</v>
      </c>
      <c r="B66" s="12">
        <v>740.8</v>
      </c>
      <c r="C66" s="12">
        <v>1.82</v>
      </c>
      <c r="D66" s="12">
        <v>3</v>
      </c>
    </row>
    <row r="67" spans="1:4" ht="12.75">
      <c r="A67" s="12" t="s">
        <v>259</v>
      </c>
      <c r="B67" s="12">
        <v>530.29</v>
      </c>
      <c r="C67" s="12">
        <v>-5.02</v>
      </c>
      <c r="D67" s="12">
        <v>20</v>
      </c>
    </row>
    <row r="68" spans="1:4" ht="12.75">
      <c r="A68" s="12" t="s">
        <v>592</v>
      </c>
      <c r="B68" s="12">
        <v>75.81</v>
      </c>
      <c r="C68" s="12">
        <v>10.49</v>
      </c>
      <c r="D68" s="12">
        <v>74</v>
      </c>
    </row>
    <row r="69" spans="1:4" ht="12.75">
      <c r="A69" s="12" t="s">
        <v>575</v>
      </c>
      <c r="B69" s="12">
        <v>637.16</v>
      </c>
      <c r="C69" s="12">
        <v>0.16</v>
      </c>
      <c r="D69" s="12">
        <v>13</v>
      </c>
    </row>
    <row r="70" spans="1:4" ht="12.75">
      <c r="A70" s="12" t="s">
        <v>263</v>
      </c>
      <c r="B70" s="12">
        <v>81.84</v>
      </c>
      <c r="C70" s="12">
        <v>-1.24</v>
      </c>
      <c r="D70" s="12">
        <v>85</v>
      </c>
    </row>
    <row r="71" spans="1:4" ht="12.75">
      <c r="A71" s="12" t="s">
        <v>264</v>
      </c>
      <c r="B71" s="12">
        <v>130.47</v>
      </c>
      <c r="C71" s="12">
        <v>4.76</v>
      </c>
      <c r="D71" s="12">
        <v>57</v>
      </c>
    </row>
    <row r="72" spans="1:4" ht="12.75">
      <c r="A72" s="12" t="s">
        <v>265</v>
      </c>
      <c r="B72" s="12">
        <v>514.32</v>
      </c>
      <c r="C72" s="12">
        <v>7.33</v>
      </c>
      <c r="D72" s="12">
        <v>14</v>
      </c>
    </row>
    <row r="73" spans="1:4" ht="12.75">
      <c r="A73" s="12" t="s">
        <v>268</v>
      </c>
      <c r="B73" s="12">
        <v>204.89</v>
      </c>
      <c r="C73" s="12">
        <v>-4.44</v>
      </c>
      <c r="D73" s="12">
        <v>61</v>
      </c>
    </row>
    <row r="74" spans="1:4" ht="12.75">
      <c r="A74" s="12" t="s">
        <v>269</v>
      </c>
      <c r="B74" s="12">
        <v>509.45</v>
      </c>
      <c r="C74" s="12">
        <v>-3.48</v>
      </c>
      <c r="D74" s="12">
        <v>22</v>
      </c>
    </row>
    <row r="75" spans="1:4" ht="12.75">
      <c r="A75" s="12" t="s">
        <v>270</v>
      </c>
      <c r="B75" s="12">
        <v>103.4</v>
      </c>
      <c r="C75" s="12">
        <v>3.89</v>
      </c>
      <c r="D75" s="12">
        <v>72</v>
      </c>
    </row>
    <row r="76" spans="1:4" ht="12.75">
      <c r="A76" s="12" t="s">
        <v>273</v>
      </c>
      <c r="B76" s="12">
        <v>589.26</v>
      </c>
      <c r="C76" s="12">
        <v>11.43</v>
      </c>
      <c r="D76" s="12">
        <v>5</v>
      </c>
    </row>
    <row r="77" spans="1:4" ht="12.75">
      <c r="A77" s="12" t="s">
        <v>278</v>
      </c>
      <c r="B77" s="12">
        <v>125.62</v>
      </c>
      <c r="C77" s="12">
        <v>-3.99</v>
      </c>
      <c r="D77" s="12">
        <v>65</v>
      </c>
    </row>
    <row r="78" spans="1:4" ht="12.75">
      <c r="A78" s="12" t="s">
        <v>574</v>
      </c>
      <c r="B78" s="12">
        <v>342.51</v>
      </c>
      <c r="C78" s="12">
        <v>8.51</v>
      </c>
      <c r="D78" s="12">
        <v>26</v>
      </c>
    </row>
    <row r="79" spans="1:4" ht="12.75">
      <c r="A79" s="12" t="s">
        <v>519</v>
      </c>
      <c r="B79" s="12">
        <v>101.58</v>
      </c>
      <c r="C79" s="12">
        <v>5.43</v>
      </c>
      <c r="D79" s="12">
        <v>78</v>
      </c>
    </row>
    <row r="80" spans="1:4" ht="12.75">
      <c r="A80" s="12" t="s">
        <v>280</v>
      </c>
      <c r="B80" s="12">
        <v>102.55</v>
      </c>
      <c r="C80" s="12">
        <v>0.56</v>
      </c>
      <c r="D80" s="12">
        <v>84</v>
      </c>
    </row>
    <row r="81" spans="1:4" ht="12.75">
      <c r="A81" s="12" t="s">
        <v>613</v>
      </c>
      <c r="B81" s="12">
        <v>80</v>
      </c>
      <c r="C81" s="12">
        <v>-1.2</v>
      </c>
      <c r="D81" s="12">
        <v>88</v>
      </c>
    </row>
    <row r="82" spans="1:4" ht="12.75">
      <c r="A82" s="12" t="s">
        <v>281</v>
      </c>
      <c r="B82" s="12">
        <v>568.93</v>
      </c>
      <c r="C82" s="12">
        <v>2.78</v>
      </c>
      <c r="D82" s="12">
        <v>12</v>
      </c>
    </row>
    <row r="83" spans="1:4" ht="12.75">
      <c r="A83" s="12" t="s">
        <v>681</v>
      </c>
      <c r="B83" s="12">
        <v>75</v>
      </c>
      <c r="C83" s="12">
        <v>-1.12</v>
      </c>
      <c r="D83" s="12">
        <v>90</v>
      </c>
    </row>
    <row r="84" spans="1:4" ht="12.75">
      <c r="A84" s="12" t="s">
        <v>287</v>
      </c>
      <c r="B84" s="12">
        <v>479.46</v>
      </c>
      <c r="C84" s="12">
        <v>-4.45</v>
      </c>
      <c r="D84" s="12">
        <v>36</v>
      </c>
    </row>
    <row r="85" spans="1:4" ht="12.75">
      <c r="A85" s="12" t="s">
        <v>584</v>
      </c>
      <c r="B85" s="12">
        <v>25.28</v>
      </c>
      <c r="C85" s="12">
        <v>9.88</v>
      </c>
      <c r="D85" s="12">
        <v>82</v>
      </c>
    </row>
    <row r="86" spans="1:4" ht="12.75">
      <c r="A86" s="12" t="s">
        <v>302</v>
      </c>
      <c r="B86" s="12">
        <v>591.56</v>
      </c>
      <c r="C86" s="12">
        <v>2.58</v>
      </c>
      <c r="D86" s="12">
        <v>10</v>
      </c>
    </row>
    <row r="87" spans="1:4" ht="12.75">
      <c r="A87" s="12" t="s">
        <v>303</v>
      </c>
      <c r="B87" s="12">
        <v>597.27</v>
      </c>
      <c r="C87" s="12">
        <v>3.7</v>
      </c>
      <c r="D87" s="12">
        <v>9</v>
      </c>
    </row>
    <row r="88" spans="1:4" ht="12.75">
      <c r="A88" s="12" t="s">
        <v>306</v>
      </c>
      <c r="B88" s="12">
        <v>344</v>
      </c>
      <c r="C88" s="12">
        <v>7.75</v>
      </c>
      <c r="D88" s="12">
        <v>27</v>
      </c>
    </row>
    <row r="89" spans="1:4" ht="12.75">
      <c r="A89" s="12" t="s">
        <v>311</v>
      </c>
      <c r="B89" s="12">
        <v>678.94</v>
      </c>
      <c r="C89" s="12">
        <v>-0.48</v>
      </c>
      <c r="D89" s="12">
        <v>7</v>
      </c>
    </row>
    <row r="90" spans="1:4" ht="12.75">
      <c r="A90" s="12" t="s">
        <v>313</v>
      </c>
      <c r="B90" s="12">
        <v>83.16</v>
      </c>
      <c r="C90" s="12">
        <v>2.94</v>
      </c>
      <c r="D90" s="12">
        <v>79</v>
      </c>
    </row>
    <row r="91" spans="1:4" ht="12.75">
      <c r="A91" s="12" t="s">
        <v>315</v>
      </c>
      <c r="B91" s="12">
        <v>274.76</v>
      </c>
      <c r="C91" s="12">
        <v>10.89</v>
      </c>
      <c r="D91" s="12">
        <v>31</v>
      </c>
    </row>
  </sheetData>
  <sheetProtection selectLockedCells="1" selectUnlockedCells="1"/>
  <conditionalFormatting sqref="B1:B43 B45:B66 C1:C66 D1:D91 E1 H1:H22 I1:I19 I21:I22 J1:J22 K1:K9 K11:K22 M1:P21">
    <cfRule type="expression" priority="1" dxfId="5" stopIfTrue="1">
      <formula>AND(COUNTIF($A:$A,B1)&gt;1,NOT(ISBLANK(B1)))</formula>
    </cfRule>
  </conditionalFormatting>
  <conditionalFormatting sqref="A1:A66 A92:A65536">
    <cfRule type="expression" priority="2" dxfId="6" stopIfTrue="1">
      <formula>AND(COUNTIF($A:$A,A1)&gt;1,NOT(ISBLANK(A1)))</formula>
    </cfRule>
  </conditionalFormatting>
  <conditionalFormatting sqref="A67:C91">
    <cfRule type="expression" priority="3" dxfId="6" stopIfTrue="1">
      <formula>AND(COUNTIF($A:$A,A67)&gt;1,NOT(ISBLANK(A67)))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V35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4.28125" style="93" customWidth="1"/>
    <col min="2" max="2" width="26.8515625" style="93" customWidth="1"/>
    <col min="3" max="3" width="11.28125" style="93" customWidth="1"/>
    <col min="4" max="4" width="7.57421875" style="93" customWidth="1"/>
    <col min="5" max="5" width="2.7109375" style="93" customWidth="1"/>
    <col min="6" max="6" width="4.28125" style="93" customWidth="1"/>
    <col min="7" max="7" width="29.140625" style="93" customWidth="1"/>
    <col min="8" max="8" width="11.28125" style="93" customWidth="1"/>
    <col min="9" max="9" width="7.57421875" style="93" customWidth="1"/>
    <col min="10" max="10" width="2.7109375" style="93" customWidth="1"/>
    <col min="11" max="11" width="4.28125" style="93" customWidth="1"/>
    <col min="12" max="12" width="26.57421875" style="93" customWidth="1"/>
    <col min="13" max="13" width="11.28125" style="93" customWidth="1"/>
    <col min="14" max="14" width="7.57421875" style="93" customWidth="1"/>
    <col min="15" max="15" width="2.7109375" style="93" customWidth="1"/>
    <col min="16" max="16" width="4.28125" style="93" customWidth="1"/>
    <col min="17" max="17" width="26.00390625" style="93" customWidth="1"/>
    <col min="18" max="18" width="12.00390625" style="93" customWidth="1"/>
    <col min="19" max="16384" width="9.140625" style="93" customWidth="1"/>
  </cols>
  <sheetData>
    <row r="1" spans="1:16" ht="15.75" customHeight="1">
      <c r="A1" s="93" t="s">
        <v>638</v>
      </c>
      <c r="F1" s="93" t="s">
        <v>639</v>
      </c>
      <c r="K1" s="93" t="s">
        <v>640</v>
      </c>
      <c r="P1" s="93" t="s">
        <v>641</v>
      </c>
    </row>
    <row r="2" spans="1:19" ht="12.75">
      <c r="A2" s="94"/>
      <c r="B2" s="94" t="s">
        <v>0</v>
      </c>
      <c r="C2" s="94" t="s">
        <v>445</v>
      </c>
      <c r="D2" s="95" t="s">
        <v>635</v>
      </c>
      <c r="F2" s="94"/>
      <c r="G2" s="94" t="s">
        <v>0</v>
      </c>
      <c r="H2" s="94" t="s">
        <v>445</v>
      </c>
      <c r="I2" s="95" t="s">
        <v>635</v>
      </c>
      <c r="K2" s="94"/>
      <c r="L2" s="94" t="s">
        <v>632</v>
      </c>
      <c r="M2" s="94" t="s">
        <v>445</v>
      </c>
      <c r="N2" s="95" t="s">
        <v>635</v>
      </c>
      <c r="P2" s="94"/>
      <c r="Q2" s="94" t="s">
        <v>632</v>
      </c>
      <c r="R2" s="94" t="s">
        <v>445</v>
      </c>
      <c r="S2" s="95" t="s">
        <v>635</v>
      </c>
    </row>
    <row r="3" spans="1:256" ht="12.75">
      <c r="A3" s="93">
        <v>1</v>
      </c>
      <c r="B3" s="93" t="s">
        <v>86</v>
      </c>
      <c r="C3" s="96">
        <v>1025.96</v>
      </c>
      <c r="D3" s="97">
        <v>0</v>
      </c>
      <c r="F3" s="93">
        <v>1</v>
      </c>
      <c r="G3" s="93" t="s">
        <v>149</v>
      </c>
      <c r="H3" s="96">
        <v>437.25</v>
      </c>
      <c r="I3" s="96">
        <v>0.65</v>
      </c>
      <c r="K3" s="93">
        <v>1</v>
      </c>
      <c r="L3" s="104" t="s">
        <v>124</v>
      </c>
      <c r="M3" s="97">
        <v>209.71</v>
      </c>
      <c r="N3" s="97">
        <v>6.21</v>
      </c>
      <c r="P3" s="93">
        <f>P2+1</f>
        <v>1</v>
      </c>
      <c r="Q3" s="104" t="s">
        <v>175</v>
      </c>
      <c r="R3" s="97"/>
      <c r="S3" s="97"/>
      <c r="IV3"/>
    </row>
    <row r="4" spans="1:256" ht="12.75">
      <c r="A4" s="93">
        <f aca="true" t="shared" si="0" ref="A4:A31">A3+1</f>
        <v>2</v>
      </c>
      <c r="B4" s="93" t="s">
        <v>99</v>
      </c>
      <c r="C4" s="96">
        <v>746.97</v>
      </c>
      <c r="D4" s="97">
        <v>13.8</v>
      </c>
      <c r="F4" s="93">
        <f aca="true" t="shared" si="1" ref="F4:F21">F3+1</f>
        <v>2</v>
      </c>
      <c r="G4" s="93" t="s">
        <v>38</v>
      </c>
      <c r="H4" s="96">
        <v>332.71</v>
      </c>
      <c r="I4" s="96">
        <v>7.11</v>
      </c>
      <c r="K4" s="93">
        <f aca="true" t="shared" si="2" ref="K4:K21">K3+1</f>
        <v>2</v>
      </c>
      <c r="L4" s="104" t="s">
        <v>585</v>
      </c>
      <c r="M4" s="97">
        <v>168.64</v>
      </c>
      <c r="N4" s="97">
        <v>9.12</v>
      </c>
      <c r="P4" s="93">
        <f>P3+1</f>
        <v>2</v>
      </c>
      <c r="Q4" s="104" t="s">
        <v>578</v>
      </c>
      <c r="R4" s="97"/>
      <c r="S4" s="97"/>
      <c r="IV4"/>
    </row>
    <row r="5" spans="1:256" ht="12.75">
      <c r="A5" s="93">
        <f t="shared" si="0"/>
        <v>3</v>
      </c>
      <c r="B5" s="93" t="s">
        <v>450</v>
      </c>
      <c r="C5" s="96">
        <v>1052.09</v>
      </c>
      <c r="D5" s="97">
        <v>-6.08</v>
      </c>
      <c r="F5" s="93">
        <f t="shared" si="1"/>
        <v>3</v>
      </c>
      <c r="G5" s="93" t="s">
        <v>60</v>
      </c>
      <c r="H5" s="96">
        <v>381.29</v>
      </c>
      <c r="I5" s="96">
        <v>3.82</v>
      </c>
      <c r="K5" s="93">
        <f t="shared" si="2"/>
        <v>3</v>
      </c>
      <c r="L5" s="104" t="s">
        <v>467</v>
      </c>
      <c r="M5" s="97">
        <v>261.44</v>
      </c>
      <c r="N5" s="97">
        <v>-0.02</v>
      </c>
      <c r="P5" s="93">
        <f>P4+1</f>
        <v>3</v>
      </c>
      <c r="Q5" s="104" t="s">
        <v>584</v>
      </c>
      <c r="R5" s="97"/>
      <c r="S5" s="97"/>
      <c r="IV5"/>
    </row>
    <row r="6" spans="1:256" ht="12.75">
      <c r="A6" s="109">
        <f t="shared" si="0"/>
        <v>4</v>
      </c>
      <c r="B6" s="109" t="s">
        <v>219</v>
      </c>
      <c r="C6" s="110">
        <v>721.99</v>
      </c>
      <c r="D6" s="111">
        <v>1.61</v>
      </c>
      <c r="F6" s="109">
        <f t="shared" si="1"/>
        <v>4</v>
      </c>
      <c r="G6" s="109" t="s">
        <v>33</v>
      </c>
      <c r="H6" s="109">
        <v>392.63</v>
      </c>
      <c r="I6" s="109">
        <v>-1.17</v>
      </c>
      <c r="K6" s="109">
        <f t="shared" si="2"/>
        <v>4</v>
      </c>
      <c r="L6" s="112" t="s">
        <v>476</v>
      </c>
      <c r="M6" s="112">
        <v>210.63</v>
      </c>
      <c r="N6" s="112">
        <v>1.61</v>
      </c>
      <c r="P6" s="112">
        <v>4</v>
      </c>
      <c r="Q6" s="112"/>
      <c r="R6" s="112"/>
      <c r="S6" s="112"/>
      <c r="IV6"/>
    </row>
    <row r="7" spans="1:256" ht="12.75">
      <c r="A7" s="109">
        <f t="shared" si="0"/>
        <v>5</v>
      </c>
      <c r="B7" s="109" t="s">
        <v>586</v>
      </c>
      <c r="C7" s="109">
        <v>740.79</v>
      </c>
      <c r="D7" s="109">
        <v>3.04</v>
      </c>
      <c r="F7" s="109">
        <f t="shared" si="1"/>
        <v>5</v>
      </c>
      <c r="G7" s="109" t="s">
        <v>253</v>
      </c>
      <c r="H7" s="109">
        <v>358.78</v>
      </c>
      <c r="I7" s="109">
        <v>1.34</v>
      </c>
      <c r="K7" s="109">
        <f t="shared" si="2"/>
        <v>5</v>
      </c>
      <c r="L7" s="112" t="s">
        <v>82</v>
      </c>
      <c r="M7" s="112">
        <v>207.6</v>
      </c>
      <c r="N7" s="112">
        <v>5.04</v>
      </c>
      <c r="P7" s="112">
        <f aca="true" t="shared" si="3" ref="P7:P31">P6+1</f>
        <v>5</v>
      </c>
      <c r="Q7" s="112"/>
      <c r="R7" s="112"/>
      <c r="S7" s="112"/>
      <c r="IV7"/>
    </row>
    <row r="8" spans="1:256" ht="12.75">
      <c r="A8" s="109">
        <f t="shared" si="0"/>
        <v>6</v>
      </c>
      <c r="B8" s="109" t="s">
        <v>587</v>
      </c>
      <c r="C8" s="109">
        <v>742.13</v>
      </c>
      <c r="D8" s="109">
        <v>-1.52</v>
      </c>
      <c r="F8" s="109">
        <f t="shared" si="1"/>
        <v>6</v>
      </c>
      <c r="G8" s="109" t="s">
        <v>185</v>
      </c>
      <c r="H8" s="109">
        <v>369.97</v>
      </c>
      <c r="I8" s="109">
        <v>-0.44</v>
      </c>
      <c r="K8" s="109">
        <f t="shared" si="2"/>
        <v>6</v>
      </c>
      <c r="L8" s="112" t="s">
        <v>108</v>
      </c>
      <c r="M8" s="112">
        <v>179.25</v>
      </c>
      <c r="N8" s="112">
        <v>4.11</v>
      </c>
      <c r="P8" s="112">
        <f t="shared" si="3"/>
        <v>6</v>
      </c>
      <c r="Q8" s="112"/>
      <c r="R8" s="112"/>
      <c r="S8" s="112"/>
      <c r="IV8"/>
    </row>
    <row r="9" spans="1:256" ht="12.75">
      <c r="A9" s="109">
        <f t="shared" si="0"/>
        <v>7</v>
      </c>
      <c r="B9" s="109" t="s">
        <v>302</v>
      </c>
      <c r="C9" s="109">
        <v>591.57</v>
      </c>
      <c r="D9" s="109">
        <v>8.46</v>
      </c>
      <c r="F9" s="109">
        <f t="shared" si="1"/>
        <v>7</v>
      </c>
      <c r="G9" s="109" t="s">
        <v>315</v>
      </c>
      <c r="H9" s="109">
        <v>274.76</v>
      </c>
      <c r="I9" s="109">
        <v>5.4</v>
      </c>
      <c r="K9" s="109">
        <f t="shared" si="2"/>
        <v>7</v>
      </c>
      <c r="L9" s="112" t="s">
        <v>203</v>
      </c>
      <c r="M9" s="112">
        <v>167.52</v>
      </c>
      <c r="N9" s="112">
        <v>6.11</v>
      </c>
      <c r="P9" s="112">
        <f t="shared" si="3"/>
        <v>7</v>
      </c>
      <c r="Q9" s="112"/>
      <c r="R9" s="112"/>
      <c r="S9" s="112"/>
      <c r="IV9"/>
    </row>
    <row r="10" spans="1:256" ht="12.75">
      <c r="A10" s="109">
        <f t="shared" si="0"/>
        <v>8</v>
      </c>
      <c r="B10" s="109" t="s">
        <v>190</v>
      </c>
      <c r="C10" s="109">
        <v>701.85</v>
      </c>
      <c r="D10" s="109">
        <v>0.22</v>
      </c>
      <c r="F10" s="109">
        <f t="shared" si="1"/>
        <v>8</v>
      </c>
      <c r="G10" s="109" t="s">
        <v>43</v>
      </c>
      <c r="H10" s="109">
        <v>284.95</v>
      </c>
      <c r="I10" s="109">
        <v>2.51</v>
      </c>
      <c r="K10" s="109">
        <f t="shared" si="2"/>
        <v>8</v>
      </c>
      <c r="L10" s="112" t="s">
        <v>204</v>
      </c>
      <c r="M10" s="112">
        <v>213.83</v>
      </c>
      <c r="N10" s="112">
        <v>-2.53</v>
      </c>
      <c r="P10" s="112">
        <f t="shared" si="3"/>
        <v>8</v>
      </c>
      <c r="Q10" s="112"/>
      <c r="R10" s="112"/>
      <c r="S10" s="112"/>
      <c r="IV10"/>
    </row>
    <row r="11" spans="1:256" ht="12.75">
      <c r="A11" s="109">
        <f t="shared" si="0"/>
        <v>9</v>
      </c>
      <c r="B11" s="109" t="s">
        <v>72</v>
      </c>
      <c r="C11" s="109">
        <v>700</v>
      </c>
      <c r="D11" s="109">
        <v>-1.5</v>
      </c>
      <c r="F11" s="109">
        <f t="shared" si="1"/>
        <v>9</v>
      </c>
      <c r="G11" s="109" t="s">
        <v>465</v>
      </c>
      <c r="H11" s="109">
        <v>253.17</v>
      </c>
      <c r="I11" s="109">
        <v>9.55</v>
      </c>
      <c r="K11" s="109">
        <f t="shared" si="2"/>
        <v>9</v>
      </c>
      <c r="L11" s="112" t="s">
        <v>309</v>
      </c>
      <c r="M11" s="112">
        <v>216.27</v>
      </c>
      <c r="N11" s="112">
        <v>4.34</v>
      </c>
      <c r="P11" s="112">
        <f t="shared" si="3"/>
        <v>9</v>
      </c>
      <c r="Q11" s="112"/>
      <c r="R11" s="112"/>
      <c r="S11" s="112"/>
      <c r="IV11"/>
    </row>
    <row r="12" spans="1:256" ht="12.75">
      <c r="A12" s="109">
        <f t="shared" si="0"/>
        <v>10</v>
      </c>
      <c r="B12" s="109" t="s">
        <v>181</v>
      </c>
      <c r="C12" s="109">
        <v>586.09</v>
      </c>
      <c r="D12" s="109">
        <v>10.91</v>
      </c>
      <c r="F12" s="109">
        <f t="shared" si="1"/>
        <v>10</v>
      </c>
      <c r="G12" s="109" t="s">
        <v>466</v>
      </c>
      <c r="H12" s="109">
        <v>279.79</v>
      </c>
      <c r="I12" s="109">
        <v>1.41</v>
      </c>
      <c r="K12" s="109">
        <f t="shared" si="2"/>
        <v>10</v>
      </c>
      <c r="L12" s="112" t="s">
        <v>27</v>
      </c>
      <c r="M12" s="112">
        <v>248.11</v>
      </c>
      <c r="N12" s="112">
        <v>-0.2</v>
      </c>
      <c r="P12" s="112">
        <f t="shared" si="3"/>
        <v>10</v>
      </c>
      <c r="Q12" s="112"/>
      <c r="R12" s="112"/>
      <c r="S12" s="112"/>
      <c r="IV12"/>
    </row>
    <row r="13" spans="1:256" ht="12.75">
      <c r="A13" s="109">
        <f t="shared" si="0"/>
        <v>11</v>
      </c>
      <c r="B13" s="109" t="s">
        <v>303</v>
      </c>
      <c r="C13" s="109">
        <v>597.27</v>
      </c>
      <c r="D13" s="109">
        <v>3.39</v>
      </c>
      <c r="F13" s="109">
        <f t="shared" si="1"/>
        <v>11</v>
      </c>
      <c r="G13" s="109" t="s">
        <v>32</v>
      </c>
      <c r="H13" s="109">
        <v>304.23</v>
      </c>
      <c r="I13" s="109">
        <v>2.15</v>
      </c>
      <c r="K13" s="109">
        <f t="shared" si="2"/>
        <v>11</v>
      </c>
      <c r="L13" s="112" t="s">
        <v>153</v>
      </c>
      <c r="M13" s="112">
        <v>240.28</v>
      </c>
      <c r="N13" s="112">
        <v>-0.09</v>
      </c>
      <c r="P13" s="112">
        <f t="shared" si="3"/>
        <v>11</v>
      </c>
      <c r="Q13" s="112"/>
      <c r="R13" s="112"/>
      <c r="S13" s="112"/>
      <c r="IV13"/>
    </row>
    <row r="14" spans="1:256" ht="12.75">
      <c r="A14" s="109">
        <f t="shared" si="0"/>
        <v>12</v>
      </c>
      <c r="B14" s="109" t="s">
        <v>448</v>
      </c>
      <c r="C14" s="109">
        <v>700.04</v>
      </c>
      <c r="D14" s="109">
        <v>-0.13</v>
      </c>
      <c r="F14" s="109">
        <f t="shared" si="1"/>
        <v>12</v>
      </c>
      <c r="G14" s="109" t="s">
        <v>191</v>
      </c>
      <c r="H14" s="109">
        <v>357.82</v>
      </c>
      <c r="I14" s="109">
        <v>-5.74</v>
      </c>
      <c r="K14" s="109">
        <f t="shared" si="2"/>
        <v>12</v>
      </c>
      <c r="L14" s="112" t="s">
        <v>268</v>
      </c>
      <c r="M14" s="112">
        <v>204.89</v>
      </c>
      <c r="N14" s="112">
        <v>-1.57</v>
      </c>
      <c r="P14" s="112">
        <f t="shared" si="3"/>
        <v>12</v>
      </c>
      <c r="Q14" s="112"/>
      <c r="R14" s="112"/>
      <c r="S14" s="112"/>
      <c r="IV14"/>
    </row>
    <row r="15" spans="1:256" ht="12.75">
      <c r="A15" s="109">
        <f t="shared" si="0"/>
        <v>13</v>
      </c>
      <c r="B15" s="109" t="s">
        <v>281</v>
      </c>
      <c r="C15" s="109">
        <v>568.94</v>
      </c>
      <c r="D15" s="109">
        <v>9.86</v>
      </c>
      <c r="F15" s="109">
        <f t="shared" si="1"/>
        <v>13</v>
      </c>
      <c r="G15" s="109" t="s">
        <v>469</v>
      </c>
      <c r="H15" s="109">
        <v>260.86</v>
      </c>
      <c r="I15" s="109">
        <v>1.59</v>
      </c>
      <c r="K15" s="109">
        <f t="shared" si="2"/>
        <v>13</v>
      </c>
      <c r="L15" s="112" t="s">
        <v>193</v>
      </c>
      <c r="M15" s="112">
        <v>197.57</v>
      </c>
      <c r="N15" s="112">
        <v>1.74</v>
      </c>
      <c r="P15" s="112">
        <f t="shared" si="3"/>
        <v>13</v>
      </c>
      <c r="Q15" s="112"/>
      <c r="R15" s="112"/>
      <c r="S15" s="112"/>
      <c r="IV15"/>
    </row>
    <row r="16" spans="1:256" ht="12.75">
      <c r="A16" s="109">
        <f t="shared" si="0"/>
        <v>14</v>
      </c>
      <c r="B16" s="109" t="s">
        <v>602</v>
      </c>
      <c r="C16" s="109">
        <v>345.63</v>
      </c>
      <c r="D16" s="109">
        <v>19.64</v>
      </c>
      <c r="F16" s="109">
        <f t="shared" si="1"/>
        <v>14</v>
      </c>
      <c r="G16" s="109" t="s">
        <v>226</v>
      </c>
      <c r="H16" s="109">
        <v>223.17</v>
      </c>
      <c r="I16" s="109">
        <v>5.54</v>
      </c>
      <c r="K16" s="109">
        <f t="shared" si="2"/>
        <v>14</v>
      </c>
      <c r="L16" s="112" t="s">
        <v>473</v>
      </c>
      <c r="M16" s="112">
        <v>151.87</v>
      </c>
      <c r="N16" s="112">
        <v>3.11</v>
      </c>
      <c r="P16" s="112">
        <f t="shared" si="3"/>
        <v>14</v>
      </c>
      <c r="Q16" s="112"/>
      <c r="R16" s="112"/>
      <c r="S16" s="112"/>
      <c r="IV16"/>
    </row>
    <row r="17" spans="1:256" ht="12.75">
      <c r="A17" s="109">
        <f t="shared" si="0"/>
        <v>15</v>
      </c>
      <c r="B17" s="109" t="s">
        <v>273</v>
      </c>
      <c r="C17" s="109">
        <v>589.26</v>
      </c>
      <c r="D17" s="109">
        <v>-0.84</v>
      </c>
      <c r="F17" s="109">
        <f t="shared" si="1"/>
        <v>15</v>
      </c>
      <c r="G17" s="109" t="s">
        <v>189</v>
      </c>
      <c r="H17" s="109">
        <v>232.8</v>
      </c>
      <c r="I17" s="109">
        <v>4.83</v>
      </c>
      <c r="K17" s="109">
        <f t="shared" si="2"/>
        <v>15</v>
      </c>
      <c r="L17" s="112" t="s">
        <v>70</v>
      </c>
      <c r="M17" s="112">
        <v>202.38</v>
      </c>
      <c r="N17" s="112">
        <v>-0.84</v>
      </c>
      <c r="P17" s="112">
        <f t="shared" si="3"/>
        <v>15</v>
      </c>
      <c r="Q17" s="112"/>
      <c r="R17" s="112"/>
      <c r="S17" s="112"/>
      <c r="IV17"/>
    </row>
    <row r="18" spans="1:256" ht="12.75">
      <c r="A18" s="109">
        <f t="shared" si="0"/>
        <v>16</v>
      </c>
      <c r="B18" s="109" t="s">
        <v>311</v>
      </c>
      <c r="C18" s="109">
        <v>675.5</v>
      </c>
      <c r="D18" s="109">
        <v>-3.64</v>
      </c>
      <c r="F18" s="109">
        <f t="shared" si="1"/>
        <v>16</v>
      </c>
      <c r="G18" s="109" t="s">
        <v>472</v>
      </c>
      <c r="H18" s="109">
        <v>221.74</v>
      </c>
      <c r="I18" s="109">
        <v>0.28</v>
      </c>
      <c r="K18" s="109">
        <f t="shared" si="2"/>
        <v>16</v>
      </c>
      <c r="L18" s="112" t="s">
        <v>307</v>
      </c>
      <c r="M18" s="112">
        <v>186.38</v>
      </c>
      <c r="N18" s="112">
        <v>-3.61</v>
      </c>
      <c r="P18" s="112">
        <f t="shared" si="3"/>
        <v>16</v>
      </c>
      <c r="Q18" s="112"/>
      <c r="R18" s="112"/>
      <c r="S18" s="112"/>
      <c r="IV18"/>
    </row>
    <row r="19" spans="1:256" ht="12.75">
      <c r="A19" s="109">
        <f t="shared" si="0"/>
        <v>17</v>
      </c>
      <c r="B19" s="109" t="s">
        <v>205</v>
      </c>
      <c r="C19" s="109">
        <v>636.55</v>
      </c>
      <c r="D19" s="109">
        <v>-5.05</v>
      </c>
      <c r="F19" s="106">
        <f t="shared" si="1"/>
        <v>17</v>
      </c>
      <c r="G19" s="106" t="s">
        <v>506</v>
      </c>
      <c r="H19" s="106">
        <v>257.58</v>
      </c>
      <c r="I19" s="106">
        <v>2.21</v>
      </c>
      <c r="K19" s="106">
        <f t="shared" si="2"/>
        <v>17</v>
      </c>
      <c r="L19" s="106" t="s">
        <v>515</v>
      </c>
      <c r="M19" s="106">
        <v>105.48</v>
      </c>
      <c r="N19" s="106">
        <v>4.37</v>
      </c>
      <c r="P19" s="112">
        <f t="shared" si="3"/>
        <v>17</v>
      </c>
      <c r="Q19" s="112"/>
      <c r="R19" s="112"/>
      <c r="S19" s="112"/>
      <c r="IV19"/>
    </row>
    <row r="20" spans="1:256" ht="12.75">
      <c r="A20" s="109">
        <f t="shared" si="0"/>
        <v>18</v>
      </c>
      <c r="B20" s="109" t="s">
        <v>259</v>
      </c>
      <c r="C20" s="109">
        <v>530.47</v>
      </c>
      <c r="D20" s="109">
        <v>5.12</v>
      </c>
      <c r="F20" s="106">
        <f t="shared" si="1"/>
        <v>18</v>
      </c>
      <c r="G20" s="106" t="s">
        <v>176</v>
      </c>
      <c r="H20" s="106">
        <v>230.78</v>
      </c>
      <c r="I20" s="106">
        <v>-2.79</v>
      </c>
      <c r="K20" s="106">
        <f t="shared" si="2"/>
        <v>18</v>
      </c>
      <c r="L20" s="106" t="s">
        <v>254</v>
      </c>
      <c r="M20" s="106">
        <v>123.48</v>
      </c>
      <c r="N20" s="106">
        <v>-1.9</v>
      </c>
      <c r="P20" s="112">
        <f t="shared" si="3"/>
        <v>18</v>
      </c>
      <c r="Q20" s="112"/>
      <c r="R20" s="112"/>
      <c r="S20" s="112"/>
      <c r="IV20"/>
    </row>
    <row r="21" spans="1:256" ht="12.75">
      <c r="A21" s="109">
        <f t="shared" si="0"/>
        <v>19</v>
      </c>
      <c r="B21" s="109" t="s">
        <v>126</v>
      </c>
      <c r="C21" s="109">
        <v>580.88</v>
      </c>
      <c r="D21" s="109">
        <v>-3.77</v>
      </c>
      <c r="F21" s="106">
        <f t="shared" si="1"/>
        <v>19</v>
      </c>
      <c r="G21" s="106" t="s">
        <v>468</v>
      </c>
      <c r="H21" s="106">
        <v>247.08</v>
      </c>
      <c r="I21" s="106">
        <v>-3.28</v>
      </c>
      <c r="K21" s="106">
        <f t="shared" si="2"/>
        <v>19</v>
      </c>
      <c r="L21" s="106" t="s">
        <v>550</v>
      </c>
      <c r="M21" s="106">
        <v>119.26</v>
      </c>
      <c r="N21" s="106">
        <v>-1.66</v>
      </c>
      <c r="P21" s="112">
        <f t="shared" si="3"/>
        <v>19</v>
      </c>
      <c r="Q21" s="112"/>
      <c r="R21" s="112"/>
      <c r="S21" s="112"/>
      <c r="IV21"/>
    </row>
    <row r="22" spans="1:256" ht="12.75">
      <c r="A22" s="109">
        <f t="shared" si="0"/>
        <v>20</v>
      </c>
      <c r="B22" s="109" t="s">
        <v>29</v>
      </c>
      <c r="C22" s="109">
        <v>565.51</v>
      </c>
      <c r="D22" s="109">
        <v>-3.72</v>
      </c>
      <c r="P22" s="112">
        <f t="shared" si="3"/>
        <v>20</v>
      </c>
      <c r="Q22" s="112"/>
      <c r="R22" s="112"/>
      <c r="S22" s="112"/>
      <c r="IV22"/>
    </row>
    <row r="23" spans="1:256" ht="12.75">
      <c r="A23" s="109">
        <f t="shared" si="0"/>
        <v>21</v>
      </c>
      <c r="B23" s="109" t="s">
        <v>107</v>
      </c>
      <c r="C23" s="109">
        <v>460.93</v>
      </c>
      <c r="D23" s="109">
        <v>6.3</v>
      </c>
      <c r="P23" s="112">
        <f t="shared" si="3"/>
        <v>21</v>
      </c>
      <c r="Q23" s="112"/>
      <c r="R23" s="112"/>
      <c r="S23" s="112"/>
      <c r="IV23"/>
    </row>
    <row r="24" spans="1:256" ht="12.75">
      <c r="A24" s="109">
        <f t="shared" si="0"/>
        <v>22</v>
      </c>
      <c r="B24" s="109" t="s">
        <v>481</v>
      </c>
      <c r="C24" s="109">
        <v>496.92</v>
      </c>
      <c r="D24" s="109">
        <v>2.8</v>
      </c>
      <c r="P24" s="112">
        <f t="shared" si="3"/>
        <v>22</v>
      </c>
      <c r="Q24" s="112"/>
      <c r="R24" s="112"/>
      <c r="S24" s="112"/>
      <c r="IV24"/>
    </row>
    <row r="25" spans="1:256" ht="12.75">
      <c r="A25" s="109">
        <f t="shared" si="0"/>
        <v>23</v>
      </c>
      <c r="B25" s="109" t="s">
        <v>459</v>
      </c>
      <c r="C25" s="109">
        <v>506.1</v>
      </c>
      <c r="D25" s="109">
        <v>-2.9</v>
      </c>
      <c r="P25" s="112">
        <f t="shared" si="3"/>
        <v>23</v>
      </c>
      <c r="Q25" s="112"/>
      <c r="R25" s="112"/>
      <c r="S25" s="112"/>
      <c r="IV25"/>
    </row>
    <row r="26" spans="1:256" ht="12.75">
      <c r="A26" s="109">
        <f t="shared" si="0"/>
        <v>24</v>
      </c>
      <c r="B26" s="109" t="s">
        <v>265</v>
      </c>
      <c r="C26" s="109">
        <v>526.19</v>
      </c>
      <c r="D26" s="109">
        <v>-3.55</v>
      </c>
      <c r="P26" s="112">
        <f t="shared" si="3"/>
        <v>24</v>
      </c>
      <c r="Q26" s="112"/>
      <c r="R26" s="112"/>
      <c r="S26" s="112"/>
      <c r="IV26"/>
    </row>
    <row r="27" spans="1:256" ht="12.75">
      <c r="A27" s="109">
        <f t="shared" si="0"/>
        <v>25</v>
      </c>
      <c r="B27" s="109" t="s">
        <v>60</v>
      </c>
      <c r="C27" s="109">
        <v>381.29</v>
      </c>
      <c r="D27" s="109">
        <v>4.54</v>
      </c>
      <c r="P27" s="112">
        <f t="shared" si="3"/>
        <v>25</v>
      </c>
      <c r="Q27" s="112"/>
      <c r="R27" s="112"/>
      <c r="S27" s="112"/>
      <c r="IV27"/>
    </row>
    <row r="28" spans="1:256" ht="12.75">
      <c r="A28" s="109">
        <f t="shared" si="0"/>
        <v>26</v>
      </c>
      <c r="B28" s="109" t="s">
        <v>306</v>
      </c>
      <c r="C28" s="109">
        <v>343.99</v>
      </c>
      <c r="D28" s="109">
        <v>11.87</v>
      </c>
      <c r="P28" s="112">
        <f t="shared" si="3"/>
        <v>26</v>
      </c>
      <c r="Q28" s="112"/>
      <c r="R28" s="112"/>
      <c r="S28" s="112"/>
      <c r="IV28"/>
    </row>
    <row r="29" spans="1:256" ht="12.75">
      <c r="A29" s="106">
        <f t="shared" si="0"/>
        <v>27</v>
      </c>
      <c r="B29" s="106" t="s">
        <v>576</v>
      </c>
      <c r="C29" s="106">
        <v>405.53</v>
      </c>
      <c r="D29" s="106">
        <v>-1.16</v>
      </c>
      <c r="P29" s="106">
        <f t="shared" si="3"/>
        <v>27</v>
      </c>
      <c r="Q29" s="106"/>
      <c r="R29" s="106"/>
      <c r="S29" s="106"/>
      <c r="IV29"/>
    </row>
    <row r="30" spans="1:256" ht="12.75">
      <c r="A30" s="106">
        <f t="shared" si="0"/>
        <v>28</v>
      </c>
      <c r="B30" s="106" t="s">
        <v>185</v>
      </c>
      <c r="C30" s="106">
        <v>369.97</v>
      </c>
      <c r="D30" s="106">
        <v>4.89</v>
      </c>
      <c r="P30" s="106">
        <f t="shared" si="3"/>
        <v>28</v>
      </c>
      <c r="Q30" s="106"/>
      <c r="R30" s="106"/>
      <c r="S30" s="106"/>
      <c r="IV30"/>
    </row>
    <row r="31" spans="1:256" ht="12.75">
      <c r="A31" s="106">
        <f t="shared" si="0"/>
        <v>29</v>
      </c>
      <c r="B31" s="106" t="s">
        <v>269</v>
      </c>
      <c r="C31" s="106">
        <v>509.47</v>
      </c>
      <c r="D31" s="106">
        <v>-11.72</v>
      </c>
      <c r="P31" s="106">
        <f t="shared" si="3"/>
        <v>29</v>
      </c>
      <c r="Q31" s="106"/>
      <c r="R31" s="106"/>
      <c r="S31" s="106"/>
      <c r="IV31"/>
    </row>
    <row r="32" ht="12.75">
      <c r="IV32"/>
    </row>
    <row r="33" ht="12.75">
      <c r="IV33"/>
    </row>
    <row r="34" ht="12.75">
      <c r="IV34"/>
    </row>
    <row r="35" ht="12.75">
      <c r="IV35"/>
    </row>
  </sheetData>
  <sheetProtection selectLockedCells="1" selectUnlockedCells="1"/>
  <mergeCells count="4">
    <mergeCell ref="A1:D1"/>
    <mergeCell ref="F1:I1"/>
    <mergeCell ref="K1:N1"/>
    <mergeCell ref="P1:S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66"/>
  <sheetViews>
    <sheetView showGridLines="0" workbookViewId="0" topLeftCell="A1">
      <selection activeCell="H2" sqref="H2"/>
    </sheetView>
  </sheetViews>
  <sheetFormatPr defaultColWidth="9.140625" defaultRowHeight="12.75"/>
  <cols>
    <col min="1" max="1" width="16.7109375" style="11" customWidth="1"/>
    <col min="2" max="2" width="7.140625" style="11" customWidth="1"/>
    <col min="3" max="3" width="6.8515625" style="11" customWidth="1"/>
    <col min="4" max="4" width="5.57421875" style="11" customWidth="1"/>
    <col min="5" max="5" width="4.57421875" style="11" customWidth="1"/>
    <col min="6" max="6" width="6.00390625" style="11" customWidth="1"/>
    <col min="7" max="7" width="5.57421875" style="11" customWidth="1"/>
    <col min="8" max="8" width="16.7109375" style="11" customWidth="1"/>
    <col min="9" max="9" width="7.140625" style="11" customWidth="1"/>
    <col min="10" max="10" width="6.8515625" style="11" customWidth="1"/>
    <col min="11" max="12" width="5.57421875" style="11" customWidth="1"/>
    <col min="13" max="13" width="16.421875" style="11" customWidth="1"/>
    <col min="14" max="14" width="7.140625" style="11" customWidth="1"/>
    <col min="15" max="15" width="6.8515625" style="11" customWidth="1"/>
    <col min="16" max="16" width="5.57421875" style="11" customWidth="1"/>
    <col min="17" max="17" width="9.140625" style="11" customWidth="1"/>
    <col min="18" max="18" width="16.8515625" style="11" customWidth="1"/>
    <col min="19" max="19" width="7.140625" style="11" customWidth="1"/>
    <col min="20" max="20" width="6.8515625" style="11" customWidth="1"/>
    <col min="21" max="21" width="5.57421875" style="11" customWidth="1"/>
    <col min="22" max="16384" width="9.140625" style="11" customWidth="1"/>
  </cols>
  <sheetData>
    <row r="1" spans="1:21" ht="12.75">
      <c r="A1" s="12" t="s">
        <v>0</v>
      </c>
      <c r="B1" s="12" t="s">
        <v>445</v>
      </c>
      <c r="C1" s="12" t="s">
        <v>446</v>
      </c>
      <c r="D1" s="12" t="s">
        <v>447</v>
      </c>
      <c r="E1" s="12"/>
      <c r="F1" s="108" t="str">
        <f>D1&amp;" "&amp;E1</f>
        <v>Место </v>
      </c>
      <c r="G1" s="70"/>
      <c r="H1" s="12" t="s">
        <v>0</v>
      </c>
      <c r="I1" s="12" t="s">
        <v>445</v>
      </c>
      <c r="J1" s="12" t="s">
        <v>446</v>
      </c>
      <c r="K1" s="12" t="s">
        <v>447</v>
      </c>
      <c r="L1" s="69"/>
      <c r="M1" s="12" t="s">
        <v>0</v>
      </c>
      <c r="N1" s="12" t="s">
        <v>445</v>
      </c>
      <c r="O1" s="12" t="s">
        <v>446</v>
      </c>
      <c r="P1" s="12" t="s">
        <v>447</v>
      </c>
      <c r="R1" s="12" t="s">
        <v>0</v>
      </c>
      <c r="S1" s="12" t="s">
        <v>445</v>
      </c>
      <c r="T1" s="12" t="s">
        <v>446</v>
      </c>
      <c r="U1" s="12" t="s">
        <v>447</v>
      </c>
    </row>
    <row r="2" spans="1:21" ht="12.75">
      <c r="A2" s="12" t="s">
        <v>86</v>
      </c>
      <c r="B2" s="12">
        <v>1025.96</v>
      </c>
      <c r="C2" s="12">
        <v>0</v>
      </c>
      <c r="D2" s="12">
        <v>1</v>
      </c>
      <c r="H2" s="12" t="s">
        <v>86</v>
      </c>
      <c r="I2" s="12">
        <v>1025.96</v>
      </c>
      <c r="J2" s="12">
        <v>0</v>
      </c>
      <c r="K2" s="12">
        <v>1</v>
      </c>
      <c r="L2" s="69"/>
      <c r="M2" s="12" t="s">
        <v>149</v>
      </c>
      <c r="N2" s="12">
        <v>437.25</v>
      </c>
      <c r="O2" s="12">
        <v>0.65</v>
      </c>
      <c r="P2" s="12">
        <v>1</v>
      </c>
      <c r="R2" s="12" t="s">
        <v>124</v>
      </c>
      <c r="S2" s="12">
        <v>209.71</v>
      </c>
      <c r="T2" s="12">
        <v>6.21</v>
      </c>
      <c r="U2" s="12">
        <v>1</v>
      </c>
    </row>
    <row r="3" spans="1:21" ht="12.75">
      <c r="A3" s="12" t="s">
        <v>99</v>
      </c>
      <c r="B3" s="12">
        <v>746.97</v>
      </c>
      <c r="C3" s="12">
        <v>0</v>
      </c>
      <c r="D3" s="12">
        <v>2</v>
      </c>
      <c r="H3" s="12" t="s">
        <v>99</v>
      </c>
      <c r="I3" s="12">
        <v>746.97</v>
      </c>
      <c r="J3" s="12">
        <v>13.8</v>
      </c>
      <c r="K3" s="12">
        <v>2</v>
      </c>
      <c r="L3" s="69"/>
      <c r="M3" s="12" t="s">
        <v>38</v>
      </c>
      <c r="N3" s="12">
        <v>332.71</v>
      </c>
      <c r="O3" s="12">
        <v>7.11</v>
      </c>
      <c r="P3" s="12">
        <v>2</v>
      </c>
      <c r="R3" s="12" t="s">
        <v>585</v>
      </c>
      <c r="S3" s="13">
        <v>168.64</v>
      </c>
      <c r="T3" s="12">
        <v>9.12</v>
      </c>
      <c r="U3" s="12">
        <v>2</v>
      </c>
    </row>
    <row r="4" spans="1:21" ht="12.75">
      <c r="A4" s="12" t="s">
        <v>450</v>
      </c>
      <c r="B4" s="12">
        <v>1052.09</v>
      </c>
      <c r="C4" s="12">
        <v>0</v>
      </c>
      <c r="D4" s="12">
        <v>3</v>
      </c>
      <c r="H4" s="12" t="s">
        <v>450</v>
      </c>
      <c r="I4" s="12">
        <v>1052.09</v>
      </c>
      <c r="J4" s="12">
        <v>-6.08</v>
      </c>
      <c r="K4" s="12">
        <v>3</v>
      </c>
      <c r="L4" s="69"/>
      <c r="M4" s="12" t="s">
        <v>60</v>
      </c>
      <c r="N4" s="12">
        <v>381.29</v>
      </c>
      <c r="O4" s="12">
        <v>3.82</v>
      </c>
      <c r="P4" s="12">
        <v>3</v>
      </c>
      <c r="R4" s="12" t="s">
        <v>467</v>
      </c>
      <c r="S4" s="12">
        <v>261.44</v>
      </c>
      <c r="T4" s="12">
        <v>-0.02</v>
      </c>
      <c r="U4" s="12">
        <v>3</v>
      </c>
    </row>
    <row r="5" spans="1:21" ht="12.75">
      <c r="A5" s="12" t="s">
        <v>219</v>
      </c>
      <c r="B5" s="12">
        <v>721.99</v>
      </c>
      <c r="C5" s="12">
        <v>0</v>
      </c>
      <c r="D5" s="12">
        <v>4</v>
      </c>
      <c r="H5" s="12" t="s">
        <v>219</v>
      </c>
      <c r="I5" s="12">
        <v>721.99</v>
      </c>
      <c r="J5" s="12">
        <v>1.61</v>
      </c>
      <c r="K5" s="12">
        <v>4</v>
      </c>
      <c r="L5" s="69"/>
      <c r="M5" s="12" t="s">
        <v>33</v>
      </c>
      <c r="N5" s="12">
        <v>392.63</v>
      </c>
      <c r="O5" s="12">
        <v>-1.17</v>
      </c>
      <c r="P5" s="12">
        <v>4</v>
      </c>
      <c r="R5" s="12" t="s">
        <v>476</v>
      </c>
      <c r="S5" s="12">
        <v>210.63</v>
      </c>
      <c r="T5" s="12">
        <v>1.61</v>
      </c>
      <c r="U5" s="12">
        <v>4</v>
      </c>
    </row>
    <row r="6" spans="1:21" ht="12.75">
      <c r="A6" s="12" t="s">
        <v>586</v>
      </c>
      <c r="B6" s="12">
        <v>740.79</v>
      </c>
      <c r="C6" s="12">
        <v>0</v>
      </c>
      <c r="D6" s="12">
        <v>5</v>
      </c>
      <c r="H6" s="12" t="s">
        <v>586</v>
      </c>
      <c r="I6" s="12">
        <v>740.79</v>
      </c>
      <c r="J6" s="12">
        <v>3.04</v>
      </c>
      <c r="K6" s="12">
        <v>5</v>
      </c>
      <c r="L6" s="69"/>
      <c r="M6" s="12" t="s">
        <v>253</v>
      </c>
      <c r="N6" s="12">
        <v>358.78</v>
      </c>
      <c r="O6" s="12">
        <v>1.34</v>
      </c>
      <c r="P6" s="12">
        <v>5</v>
      </c>
      <c r="R6" s="12" t="s">
        <v>82</v>
      </c>
      <c r="S6" s="12">
        <v>207.6</v>
      </c>
      <c r="T6" s="12">
        <v>5.04</v>
      </c>
      <c r="U6" s="12">
        <v>5</v>
      </c>
    </row>
    <row r="7" spans="1:21" ht="12.75">
      <c r="A7" s="12" t="s">
        <v>587</v>
      </c>
      <c r="B7" s="12">
        <v>742.13</v>
      </c>
      <c r="C7" s="12">
        <v>0</v>
      </c>
      <c r="D7" s="12">
        <v>6</v>
      </c>
      <c r="H7" s="12" t="s">
        <v>587</v>
      </c>
      <c r="I7" s="12">
        <v>742.13</v>
      </c>
      <c r="J7" s="12">
        <v>-1.52</v>
      </c>
      <c r="K7" s="12">
        <v>6</v>
      </c>
      <c r="L7" s="69"/>
      <c r="M7" s="12" t="s">
        <v>185</v>
      </c>
      <c r="N7" s="12">
        <v>369.97</v>
      </c>
      <c r="O7" s="12">
        <v>-0.44</v>
      </c>
      <c r="P7" s="12">
        <v>6</v>
      </c>
      <c r="R7" s="12" t="s">
        <v>108</v>
      </c>
      <c r="S7" s="12">
        <v>179.25</v>
      </c>
      <c r="T7" s="12">
        <v>4.11</v>
      </c>
      <c r="U7" s="12">
        <v>6</v>
      </c>
    </row>
    <row r="8" spans="1:21" ht="12.75">
      <c r="A8" s="12" t="s">
        <v>302</v>
      </c>
      <c r="B8" s="12">
        <v>591.57</v>
      </c>
      <c r="C8" s="12">
        <v>0</v>
      </c>
      <c r="D8" s="12">
        <v>7</v>
      </c>
      <c r="H8" s="12" t="s">
        <v>302</v>
      </c>
      <c r="I8" s="12">
        <v>591.57</v>
      </c>
      <c r="J8" s="12">
        <v>8.46</v>
      </c>
      <c r="K8" s="12">
        <v>7</v>
      </c>
      <c r="L8" s="69"/>
      <c r="M8" s="12" t="s">
        <v>315</v>
      </c>
      <c r="N8" s="12">
        <v>274.76</v>
      </c>
      <c r="O8" s="12">
        <v>5.4</v>
      </c>
      <c r="P8" s="12">
        <v>7</v>
      </c>
      <c r="R8" s="12" t="s">
        <v>203</v>
      </c>
      <c r="S8" s="12">
        <v>167.52</v>
      </c>
      <c r="T8" s="12">
        <v>6.11</v>
      </c>
      <c r="U8" s="12">
        <v>7</v>
      </c>
    </row>
    <row r="9" spans="1:21" ht="12.75">
      <c r="A9" s="12" t="s">
        <v>190</v>
      </c>
      <c r="B9" s="12">
        <v>701.85</v>
      </c>
      <c r="C9" s="12">
        <v>0</v>
      </c>
      <c r="D9" s="12">
        <v>8</v>
      </c>
      <c r="H9" s="12" t="s">
        <v>190</v>
      </c>
      <c r="I9" s="12">
        <v>701.85</v>
      </c>
      <c r="J9" s="12">
        <v>0.22</v>
      </c>
      <c r="K9" s="12">
        <v>8</v>
      </c>
      <c r="L9" s="69"/>
      <c r="M9" s="12" t="s">
        <v>43</v>
      </c>
      <c r="N9" s="12">
        <v>284.95</v>
      </c>
      <c r="O9" s="12">
        <v>2.51</v>
      </c>
      <c r="P9" s="12">
        <v>8</v>
      </c>
      <c r="R9" s="12" t="s">
        <v>204</v>
      </c>
      <c r="S9" s="12">
        <v>213.83</v>
      </c>
      <c r="T9" s="12">
        <v>-2.53</v>
      </c>
      <c r="U9" s="12">
        <v>8</v>
      </c>
    </row>
    <row r="10" spans="1:21" ht="12.75">
      <c r="A10" s="12" t="s">
        <v>72</v>
      </c>
      <c r="B10" s="12">
        <v>700</v>
      </c>
      <c r="C10" s="12">
        <v>0</v>
      </c>
      <c r="D10" s="12">
        <v>10</v>
      </c>
      <c r="H10" s="12" t="s">
        <v>72</v>
      </c>
      <c r="I10" s="12">
        <v>700</v>
      </c>
      <c r="J10" s="12">
        <v>-1.5</v>
      </c>
      <c r="K10" s="12">
        <v>10</v>
      </c>
      <c r="L10" s="69"/>
      <c r="M10" s="12" t="s">
        <v>465</v>
      </c>
      <c r="N10" s="12">
        <v>253.17</v>
      </c>
      <c r="O10" s="12">
        <v>9.55</v>
      </c>
      <c r="P10" s="12">
        <v>9</v>
      </c>
      <c r="R10" s="12" t="s">
        <v>309</v>
      </c>
      <c r="S10" s="12">
        <v>216.27</v>
      </c>
      <c r="T10" s="12">
        <v>4.34</v>
      </c>
      <c r="U10" s="12">
        <v>9</v>
      </c>
    </row>
    <row r="11" spans="1:21" ht="12.75">
      <c r="A11" s="12" t="s">
        <v>181</v>
      </c>
      <c r="B11" s="12">
        <v>586.09</v>
      </c>
      <c r="C11" s="12">
        <v>0</v>
      </c>
      <c r="D11" s="12">
        <v>9</v>
      </c>
      <c r="H11" s="12" t="s">
        <v>181</v>
      </c>
      <c r="I11" s="12">
        <v>586.09</v>
      </c>
      <c r="J11" s="12">
        <v>10.91</v>
      </c>
      <c r="K11" s="12">
        <v>9</v>
      </c>
      <c r="L11" s="69"/>
      <c r="M11" s="12" t="s">
        <v>466</v>
      </c>
      <c r="N11" s="12">
        <v>279.79</v>
      </c>
      <c r="O11" s="12">
        <v>1.41</v>
      </c>
      <c r="P11" s="12">
        <v>10</v>
      </c>
      <c r="R11" s="12" t="s">
        <v>27</v>
      </c>
      <c r="S11" s="12">
        <v>248.11</v>
      </c>
      <c r="T11" s="12">
        <v>-0.2</v>
      </c>
      <c r="U11" s="12">
        <v>10</v>
      </c>
    </row>
    <row r="12" spans="1:21" ht="12.75">
      <c r="A12" s="12" t="s">
        <v>303</v>
      </c>
      <c r="B12" s="12">
        <v>597.27</v>
      </c>
      <c r="C12" s="12">
        <v>0</v>
      </c>
      <c r="D12" s="12">
        <v>11</v>
      </c>
      <c r="H12" s="12" t="s">
        <v>303</v>
      </c>
      <c r="I12" s="12">
        <v>597.27</v>
      </c>
      <c r="J12" s="12">
        <v>3.39</v>
      </c>
      <c r="K12" s="12">
        <v>11</v>
      </c>
      <c r="L12" s="69"/>
      <c r="M12" s="12" t="s">
        <v>32</v>
      </c>
      <c r="N12" s="12">
        <v>304.23</v>
      </c>
      <c r="O12" s="12">
        <v>2.15</v>
      </c>
      <c r="P12" s="12">
        <v>11</v>
      </c>
      <c r="R12" s="12" t="s">
        <v>153</v>
      </c>
      <c r="S12" s="12">
        <v>240.28</v>
      </c>
      <c r="T12" s="12">
        <v>-0.09</v>
      </c>
      <c r="U12" s="12">
        <v>11</v>
      </c>
    </row>
    <row r="13" spans="1:21" ht="12.75">
      <c r="A13" s="12" t="s">
        <v>448</v>
      </c>
      <c r="B13" s="12">
        <v>700.04</v>
      </c>
      <c r="C13" s="12">
        <v>0</v>
      </c>
      <c r="D13" s="12">
        <v>12</v>
      </c>
      <c r="H13" s="12" t="s">
        <v>448</v>
      </c>
      <c r="I13" s="12">
        <v>700.04</v>
      </c>
      <c r="J13" s="12">
        <v>-0.13</v>
      </c>
      <c r="K13" s="12">
        <v>12</v>
      </c>
      <c r="L13" s="69"/>
      <c r="M13" s="12" t="s">
        <v>191</v>
      </c>
      <c r="N13" s="12">
        <v>357.82</v>
      </c>
      <c r="O13" s="12">
        <v>-5.74</v>
      </c>
      <c r="P13" s="12">
        <v>12</v>
      </c>
      <c r="R13" s="12" t="s">
        <v>268</v>
      </c>
      <c r="S13" s="12">
        <v>204.89</v>
      </c>
      <c r="T13" s="12">
        <v>-1.57</v>
      </c>
      <c r="U13" s="12">
        <v>12</v>
      </c>
    </row>
    <row r="14" spans="1:21" ht="12.75">
      <c r="A14" s="12" t="s">
        <v>281</v>
      </c>
      <c r="B14" s="12">
        <v>568.94</v>
      </c>
      <c r="C14" s="12">
        <v>0</v>
      </c>
      <c r="D14" s="12">
        <v>13</v>
      </c>
      <c r="H14" s="12" t="s">
        <v>281</v>
      </c>
      <c r="I14" s="12">
        <v>568.94</v>
      </c>
      <c r="J14" s="12">
        <v>9.86</v>
      </c>
      <c r="K14" s="12">
        <v>13</v>
      </c>
      <c r="L14" s="69"/>
      <c r="M14" s="12" t="s">
        <v>469</v>
      </c>
      <c r="N14" s="12">
        <v>260.86</v>
      </c>
      <c r="O14" s="12">
        <v>1.59</v>
      </c>
      <c r="P14" s="12">
        <v>13</v>
      </c>
      <c r="R14" s="12" t="s">
        <v>193</v>
      </c>
      <c r="S14" s="12">
        <v>197.57</v>
      </c>
      <c r="T14" s="12">
        <v>1.74</v>
      </c>
      <c r="U14" s="12">
        <v>13</v>
      </c>
    </row>
    <row r="15" spans="1:21" ht="12.75">
      <c r="A15" s="12" t="s">
        <v>602</v>
      </c>
      <c r="B15" s="12">
        <v>345.63</v>
      </c>
      <c r="C15" s="12">
        <v>0</v>
      </c>
      <c r="D15" s="12">
        <v>14</v>
      </c>
      <c r="H15" s="12" t="s">
        <v>602</v>
      </c>
      <c r="I15" s="12">
        <v>345.63</v>
      </c>
      <c r="J15" s="12">
        <v>19.64</v>
      </c>
      <c r="K15" s="12">
        <v>14</v>
      </c>
      <c r="L15" s="69"/>
      <c r="M15" s="12" t="s">
        <v>226</v>
      </c>
      <c r="N15" s="12">
        <v>223.17</v>
      </c>
      <c r="O15" s="12">
        <v>5.54</v>
      </c>
      <c r="P15" s="12">
        <v>14</v>
      </c>
      <c r="R15" s="12" t="s">
        <v>473</v>
      </c>
      <c r="S15" s="12">
        <v>151.87</v>
      </c>
      <c r="T15" s="12">
        <v>3.11</v>
      </c>
      <c r="U15" s="12">
        <v>14</v>
      </c>
    </row>
    <row r="16" spans="1:21" ht="12.75">
      <c r="A16" s="12" t="s">
        <v>273</v>
      </c>
      <c r="B16" s="12">
        <v>589.26</v>
      </c>
      <c r="C16" s="12">
        <v>0</v>
      </c>
      <c r="D16" s="12">
        <v>15</v>
      </c>
      <c r="H16" s="12" t="s">
        <v>273</v>
      </c>
      <c r="I16" s="12">
        <v>589.26</v>
      </c>
      <c r="J16" s="12">
        <v>-0.84</v>
      </c>
      <c r="K16" s="12">
        <v>15</v>
      </c>
      <c r="L16" s="69"/>
      <c r="M16" s="12" t="s">
        <v>189</v>
      </c>
      <c r="N16" s="12">
        <v>232.8</v>
      </c>
      <c r="O16" s="12">
        <v>4.83</v>
      </c>
      <c r="P16" s="12">
        <v>15</v>
      </c>
      <c r="R16" s="12" t="s">
        <v>70</v>
      </c>
      <c r="S16" s="12">
        <v>202.38</v>
      </c>
      <c r="T16" s="12">
        <v>-0.84</v>
      </c>
      <c r="U16" s="12">
        <v>15</v>
      </c>
    </row>
    <row r="17" spans="1:21" ht="12.75">
      <c r="A17" s="12" t="s">
        <v>311</v>
      </c>
      <c r="B17" s="12">
        <v>675.5</v>
      </c>
      <c r="C17" s="12">
        <v>0</v>
      </c>
      <c r="D17" s="12">
        <v>16</v>
      </c>
      <c r="H17" s="12" t="s">
        <v>311</v>
      </c>
      <c r="I17" s="12">
        <v>675.5</v>
      </c>
      <c r="J17" s="12">
        <v>-3.64</v>
      </c>
      <c r="K17" s="12">
        <v>16</v>
      </c>
      <c r="L17" s="69"/>
      <c r="M17" s="12" t="s">
        <v>472</v>
      </c>
      <c r="N17" s="12">
        <v>221.74</v>
      </c>
      <c r="O17" s="12">
        <v>0.28</v>
      </c>
      <c r="P17" s="12">
        <v>16</v>
      </c>
      <c r="R17" s="12" t="s">
        <v>307</v>
      </c>
      <c r="S17" s="12">
        <v>186.38</v>
      </c>
      <c r="T17" s="12">
        <v>-3.61</v>
      </c>
      <c r="U17" s="12">
        <v>16</v>
      </c>
    </row>
    <row r="18" spans="1:21" ht="12.75">
      <c r="A18" s="12" t="s">
        <v>205</v>
      </c>
      <c r="B18" s="12">
        <v>636.55</v>
      </c>
      <c r="C18" s="12">
        <v>0</v>
      </c>
      <c r="D18" s="12">
        <v>17</v>
      </c>
      <c r="H18" s="12" t="s">
        <v>205</v>
      </c>
      <c r="I18" s="12">
        <v>636.55</v>
      </c>
      <c r="J18" s="12">
        <v>-5.05</v>
      </c>
      <c r="K18" s="12">
        <v>17</v>
      </c>
      <c r="L18" s="69"/>
      <c r="M18" s="12" t="s">
        <v>506</v>
      </c>
      <c r="N18" s="12">
        <v>257.58</v>
      </c>
      <c r="O18" s="12">
        <v>2.21</v>
      </c>
      <c r="P18" s="12">
        <v>17</v>
      </c>
      <c r="R18" s="12" t="s">
        <v>515</v>
      </c>
      <c r="S18" s="12">
        <v>105.48</v>
      </c>
      <c r="T18" s="12">
        <v>4.37</v>
      </c>
      <c r="U18" s="12">
        <v>17</v>
      </c>
    </row>
    <row r="19" spans="1:21" ht="12.75">
      <c r="A19" s="12" t="s">
        <v>259</v>
      </c>
      <c r="B19" s="12">
        <v>530.47</v>
      </c>
      <c r="C19" s="12">
        <v>0</v>
      </c>
      <c r="D19" s="12">
        <v>18</v>
      </c>
      <c r="H19" s="12" t="s">
        <v>259</v>
      </c>
      <c r="I19" s="12">
        <v>530.47</v>
      </c>
      <c r="J19" s="12">
        <v>5.12</v>
      </c>
      <c r="K19" s="12">
        <v>18</v>
      </c>
      <c r="L19" s="69"/>
      <c r="M19" s="12" t="s">
        <v>176</v>
      </c>
      <c r="N19" s="12">
        <v>230.78</v>
      </c>
      <c r="O19" s="12">
        <v>-2.79</v>
      </c>
      <c r="P19" s="12">
        <v>18</v>
      </c>
      <c r="R19" s="12" t="s">
        <v>254</v>
      </c>
      <c r="S19" s="12">
        <v>123.48</v>
      </c>
      <c r="T19" s="12">
        <v>-1.9</v>
      </c>
      <c r="U19" s="12">
        <v>18</v>
      </c>
    </row>
    <row r="20" spans="1:21" ht="12.75">
      <c r="A20" s="12" t="s">
        <v>126</v>
      </c>
      <c r="B20" s="12">
        <v>580.88</v>
      </c>
      <c r="C20" s="12">
        <v>0</v>
      </c>
      <c r="D20" s="12">
        <v>19</v>
      </c>
      <c r="H20" s="12" t="s">
        <v>126</v>
      </c>
      <c r="I20" s="12">
        <v>580.88</v>
      </c>
      <c r="J20" s="12">
        <v>-3.77</v>
      </c>
      <c r="K20" s="12">
        <v>19</v>
      </c>
      <c r="L20" s="69"/>
      <c r="M20" s="12" t="s">
        <v>468</v>
      </c>
      <c r="N20" s="12">
        <v>247.08</v>
      </c>
      <c r="O20" s="12">
        <v>-3.28</v>
      </c>
      <c r="P20" s="12">
        <v>19</v>
      </c>
      <c r="R20" s="12" t="s">
        <v>550</v>
      </c>
      <c r="S20" s="12">
        <v>119.26</v>
      </c>
      <c r="T20" s="12">
        <v>-1.66</v>
      </c>
      <c r="U20" s="12">
        <v>19</v>
      </c>
    </row>
    <row r="21" spans="1:12" ht="12.75">
      <c r="A21" s="12" t="s">
        <v>29</v>
      </c>
      <c r="B21" s="12">
        <v>565.51</v>
      </c>
      <c r="C21" s="12">
        <v>0</v>
      </c>
      <c r="D21" s="12">
        <v>20</v>
      </c>
      <c r="H21" s="12" t="s">
        <v>29</v>
      </c>
      <c r="I21" s="12">
        <v>565.51</v>
      </c>
      <c r="J21" s="12">
        <v>-3.72</v>
      </c>
      <c r="K21" s="12">
        <v>20</v>
      </c>
      <c r="L21" s="69"/>
    </row>
    <row r="22" spans="1:12" ht="12.75">
      <c r="A22" s="12" t="s">
        <v>107</v>
      </c>
      <c r="B22" s="12">
        <v>460.93</v>
      </c>
      <c r="C22" s="12">
        <v>0</v>
      </c>
      <c r="D22" s="12">
        <v>21</v>
      </c>
      <c r="H22" s="12" t="s">
        <v>107</v>
      </c>
      <c r="I22" s="12">
        <v>460.93</v>
      </c>
      <c r="J22" s="12">
        <v>6.3</v>
      </c>
      <c r="K22" s="12">
        <v>21</v>
      </c>
      <c r="L22" s="69"/>
    </row>
    <row r="23" spans="1:12" ht="12.75">
      <c r="A23" s="12" t="s">
        <v>481</v>
      </c>
      <c r="B23" s="12">
        <v>496.92</v>
      </c>
      <c r="C23" s="12">
        <v>0</v>
      </c>
      <c r="D23" s="12">
        <v>22</v>
      </c>
      <c r="H23" s="12" t="s">
        <v>481</v>
      </c>
      <c r="I23" s="12">
        <v>496.92</v>
      </c>
      <c r="J23" s="12">
        <v>2.8</v>
      </c>
      <c r="K23" s="12">
        <v>22</v>
      </c>
      <c r="L23" s="69"/>
    </row>
    <row r="24" spans="1:12" ht="12.75">
      <c r="A24" s="12" t="s">
        <v>459</v>
      </c>
      <c r="B24" s="12">
        <v>506.1</v>
      </c>
      <c r="C24" s="12">
        <v>0</v>
      </c>
      <c r="D24" s="12">
        <v>23</v>
      </c>
      <c r="H24" s="12" t="s">
        <v>459</v>
      </c>
      <c r="I24" s="12">
        <v>506.1</v>
      </c>
      <c r="J24" s="12">
        <v>-2.9</v>
      </c>
      <c r="K24" s="12">
        <v>23</v>
      </c>
      <c r="L24" s="69"/>
    </row>
    <row r="25" spans="1:12" ht="12.75">
      <c r="A25" s="12" t="s">
        <v>265</v>
      </c>
      <c r="B25" s="12">
        <v>526.19</v>
      </c>
      <c r="C25" s="12">
        <v>0</v>
      </c>
      <c r="D25" s="12">
        <v>24</v>
      </c>
      <c r="H25" s="12" t="s">
        <v>265</v>
      </c>
      <c r="I25" s="12">
        <v>526.19</v>
      </c>
      <c r="J25" s="12">
        <v>-3.55</v>
      </c>
      <c r="K25" s="12">
        <v>24</v>
      </c>
      <c r="L25" s="69"/>
    </row>
    <row r="26" spans="1:12" ht="12.75">
      <c r="A26" s="12" t="s">
        <v>60</v>
      </c>
      <c r="B26" s="12">
        <v>381.29</v>
      </c>
      <c r="C26" s="12">
        <v>0</v>
      </c>
      <c r="D26" s="12">
        <v>25</v>
      </c>
      <c r="H26" s="12" t="s">
        <v>60</v>
      </c>
      <c r="I26" s="12">
        <v>381.29</v>
      </c>
      <c r="J26" s="12">
        <v>4.54</v>
      </c>
      <c r="K26" s="12">
        <v>25</v>
      </c>
      <c r="L26" s="69"/>
    </row>
    <row r="27" spans="1:12" ht="12.75">
      <c r="A27" s="12" t="s">
        <v>306</v>
      </c>
      <c r="B27" s="12">
        <v>343.99</v>
      </c>
      <c r="C27" s="12">
        <v>0</v>
      </c>
      <c r="D27" s="12">
        <v>26</v>
      </c>
      <c r="H27" s="12" t="s">
        <v>306</v>
      </c>
      <c r="I27" s="12">
        <v>343.99</v>
      </c>
      <c r="J27" s="12">
        <v>11.87</v>
      </c>
      <c r="K27" s="12">
        <v>26</v>
      </c>
      <c r="L27" s="69"/>
    </row>
    <row r="28" spans="1:12" ht="12.75">
      <c r="A28" s="12" t="s">
        <v>576</v>
      </c>
      <c r="B28" s="12">
        <v>405.53</v>
      </c>
      <c r="C28" s="12">
        <v>0</v>
      </c>
      <c r="D28" s="12">
        <v>27</v>
      </c>
      <c r="H28" s="12" t="s">
        <v>576</v>
      </c>
      <c r="I28" s="12">
        <v>405.53</v>
      </c>
      <c r="J28" s="12">
        <v>-1.16</v>
      </c>
      <c r="K28" s="12">
        <v>27</v>
      </c>
      <c r="L28" s="69"/>
    </row>
    <row r="29" spans="1:12" ht="12.75">
      <c r="A29" s="12" t="s">
        <v>269</v>
      </c>
      <c r="B29" s="12">
        <v>509.47</v>
      </c>
      <c r="C29" s="12">
        <v>0</v>
      </c>
      <c r="D29" s="12">
        <v>28</v>
      </c>
      <c r="H29" s="12" t="s">
        <v>185</v>
      </c>
      <c r="I29" s="12">
        <v>369.97</v>
      </c>
      <c r="J29" s="12">
        <v>4.89</v>
      </c>
      <c r="K29" s="12">
        <v>28</v>
      </c>
      <c r="L29" s="69"/>
    </row>
    <row r="30" spans="1:12" ht="12.75">
      <c r="A30" s="12" t="s">
        <v>149</v>
      </c>
      <c r="B30" s="12">
        <v>437.25</v>
      </c>
      <c r="C30" s="12">
        <v>0.65</v>
      </c>
      <c r="D30" s="113">
        <v>29</v>
      </c>
      <c r="H30" s="12" t="s">
        <v>269</v>
      </c>
      <c r="I30" s="12">
        <v>509.47</v>
      </c>
      <c r="J30" s="12">
        <v>-11.72</v>
      </c>
      <c r="K30" s="12">
        <v>29</v>
      </c>
      <c r="L30" s="69"/>
    </row>
    <row r="31" spans="1:4" ht="12.75">
      <c r="A31" s="12" t="s">
        <v>38</v>
      </c>
      <c r="B31" s="12">
        <v>332.71</v>
      </c>
      <c r="C31" s="12">
        <v>7.11</v>
      </c>
      <c r="D31" s="113">
        <v>30</v>
      </c>
    </row>
    <row r="32" spans="1:4" ht="15.75" customHeight="1">
      <c r="A32" s="12" t="s">
        <v>33</v>
      </c>
      <c r="B32" s="12">
        <v>392.63</v>
      </c>
      <c r="C32" s="12">
        <v>-1.17</v>
      </c>
      <c r="D32" s="113">
        <v>31</v>
      </c>
    </row>
    <row r="33" spans="1:4" ht="12.75">
      <c r="A33" s="12" t="s">
        <v>253</v>
      </c>
      <c r="B33" s="12">
        <v>358.78</v>
      </c>
      <c r="C33" s="12">
        <v>1.34</v>
      </c>
      <c r="D33" s="113">
        <v>32</v>
      </c>
    </row>
    <row r="34" spans="1:4" ht="12.75">
      <c r="A34" s="12" t="s">
        <v>185</v>
      </c>
      <c r="B34" s="12">
        <v>369.97</v>
      </c>
      <c r="C34" s="12">
        <v>-0.44</v>
      </c>
      <c r="D34" s="113">
        <v>33</v>
      </c>
    </row>
    <row r="35" spans="1:4" ht="12.75">
      <c r="A35" s="12" t="s">
        <v>315</v>
      </c>
      <c r="B35" s="12">
        <v>274.76</v>
      </c>
      <c r="C35" s="12">
        <v>5.4</v>
      </c>
      <c r="D35" s="113">
        <v>34</v>
      </c>
    </row>
    <row r="36" spans="1:4" ht="12.75">
      <c r="A36" s="12" t="s">
        <v>43</v>
      </c>
      <c r="B36" s="12">
        <v>284.95</v>
      </c>
      <c r="C36" s="12">
        <v>2.51</v>
      </c>
      <c r="D36" s="113">
        <v>35</v>
      </c>
    </row>
    <row r="37" spans="1:4" ht="12.75">
      <c r="A37" s="12" t="s">
        <v>465</v>
      </c>
      <c r="B37" s="12">
        <v>253.17</v>
      </c>
      <c r="C37" s="12">
        <v>9.55</v>
      </c>
      <c r="D37" s="113">
        <v>36</v>
      </c>
    </row>
    <row r="38" spans="1:4" ht="12.75">
      <c r="A38" s="12" t="s">
        <v>466</v>
      </c>
      <c r="B38" s="12">
        <v>279.79</v>
      </c>
      <c r="C38" s="12">
        <v>1.41</v>
      </c>
      <c r="D38" s="113">
        <v>37</v>
      </c>
    </row>
    <row r="39" spans="1:4" ht="12.75">
      <c r="A39" s="12" t="s">
        <v>32</v>
      </c>
      <c r="B39" s="12">
        <v>304.23</v>
      </c>
      <c r="C39" s="12">
        <v>2.15</v>
      </c>
      <c r="D39" s="113">
        <v>38</v>
      </c>
    </row>
    <row r="40" spans="1:4" ht="12.75">
      <c r="A40" s="12" t="s">
        <v>191</v>
      </c>
      <c r="B40" s="12">
        <v>357.82</v>
      </c>
      <c r="C40" s="12">
        <v>-5.74</v>
      </c>
      <c r="D40" s="113">
        <v>39</v>
      </c>
    </row>
    <row r="41" spans="1:4" ht="12.75">
      <c r="A41" s="12" t="s">
        <v>469</v>
      </c>
      <c r="B41" s="12">
        <v>260.86</v>
      </c>
      <c r="C41" s="12">
        <v>1.59</v>
      </c>
      <c r="D41" s="113">
        <v>40</v>
      </c>
    </row>
    <row r="42" spans="1:4" ht="12.75">
      <c r="A42" s="12" t="s">
        <v>226</v>
      </c>
      <c r="B42" s="12">
        <v>223.17</v>
      </c>
      <c r="C42" s="12">
        <v>5.54</v>
      </c>
      <c r="D42" s="113">
        <v>41</v>
      </c>
    </row>
    <row r="43" spans="1:4" ht="12.75">
      <c r="A43" s="12" t="s">
        <v>189</v>
      </c>
      <c r="B43" s="12">
        <v>232.8</v>
      </c>
      <c r="C43" s="12">
        <v>4.83</v>
      </c>
      <c r="D43" s="113">
        <v>42</v>
      </c>
    </row>
    <row r="44" spans="1:4" ht="12.75">
      <c r="A44" s="12" t="s">
        <v>472</v>
      </c>
      <c r="B44" s="12">
        <v>221.74</v>
      </c>
      <c r="C44" s="12">
        <v>0.28</v>
      </c>
      <c r="D44" s="113">
        <v>43</v>
      </c>
    </row>
    <row r="45" spans="1:4" ht="12.75">
      <c r="A45" s="12" t="s">
        <v>506</v>
      </c>
      <c r="B45" s="12">
        <v>257.58</v>
      </c>
      <c r="C45" s="12">
        <v>2.21</v>
      </c>
      <c r="D45" s="113">
        <v>44</v>
      </c>
    </row>
    <row r="46" spans="1:4" ht="12.75">
      <c r="A46" s="12" t="s">
        <v>176</v>
      </c>
      <c r="B46" s="12">
        <v>230.78</v>
      </c>
      <c r="C46" s="12">
        <v>-2.79</v>
      </c>
      <c r="D46" s="113">
        <v>45</v>
      </c>
    </row>
    <row r="47" spans="1:4" ht="12.75">
      <c r="A47" s="12" t="s">
        <v>468</v>
      </c>
      <c r="B47" s="12">
        <v>247.08</v>
      </c>
      <c r="C47" s="12">
        <v>-3.28</v>
      </c>
      <c r="D47" s="113">
        <v>46</v>
      </c>
    </row>
    <row r="48" spans="1:4" ht="12.75">
      <c r="A48" s="12" t="s">
        <v>124</v>
      </c>
      <c r="B48" s="12">
        <v>209.71</v>
      </c>
      <c r="C48" s="12">
        <v>6.21</v>
      </c>
      <c r="D48" s="113">
        <v>47</v>
      </c>
    </row>
    <row r="49" spans="1:4" ht="12.75">
      <c r="A49" s="12" t="s">
        <v>585</v>
      </c>
      <c r="B49" s="13">
        <v>168.64</v>
      </c>
      <c r="C49" s="12">
        <v>9.12</v>
      </c>
      <c r="D49" s="113">
        <v>48</v>
      </c>
    </row>
    <row r="50" spans="1:4" ht="12.75">
      <c r="A50" s="12" t="s">
        <v>467</v>
      </c>
      <c r="B50" s="12">
        <v>261.44</v>
      </c>
      <c r="C50" s="12">
        <v>-0.02</v>
      </c>
      <c r="D50" s="113">
        <v>49</v>
      </c>
    </row>
    <row r="51" spans="1:4" ht="12.75">
      <c r="A51" s="12" t="s">
        <v>476</v>
      </c>
      <c r="B51" s="12">
        <v>210.63</v>
      </c>
      <c r="C51" s="12">
        <v>1.61</v>
      </c>
      <c r="D51" s="113">
        <v>50</v>
      </c>
    </row>
    <row r="52" spans="1:4" ht="12.75">
      <c r="A52" s="12" t="s">
        <v>82</v>
      </c>
      <c r="B52" s="12">
        <v>207.6</v>
      </c>
      <c r="C52" s="12">
        <v>5.04</v>
      </c>
      <c r="D52" s="113">
        <v>51</v>
      </c>
    </row>
    <row r="53" spans="1:4" ht="12.75">
      <c r="A53" s="12" t="s">
        <v>108</v>
      </c>
      <c r="B53" s="12">
        <v>179.25</v>
      </c>
      <c r="C53" s="12">
        <v>4.11</v>
      </c>
      <c r="D53" s="113">
        <v>52</v>
      </c>
    </row>
    <row r="54" spans="1:4" ht="12.75">
      <c r="A54" s="12" t="s">
        <v>203</v>
      </c>
      <c r="B54" s="12">
        <v>167.52</v>
      </c>
      <c r="C54" s="12">
        <v>6.11</v>
      </c>
      <c r="D54" s="113">
        <v>53</v>
      </c>
    </row>
    <row r="55" spans="1:4" ht="12.75">
      <c r="A55" s="12" t="s">
        <v>204</v>
      </c>
      <c r="B55" s="12">
        <v>213.83</v>
      </c>
      <c r="C55" s="12">
        <v>-2.53</v>
      </c>
      <c r="D55" s="113">
        <v>54</v>
      </c>
    </row>
    <row r="56" spans="1:4" ht="12.75">
      <c r="A56" s="12" t="s">
        <v>309</v>
      </c>
      <c r="B56" s="12">
        <v>216.27</v>
      </c>
      <c r="C56" s="12">
        <v>4.34</v>
      </c>
      <c r="D56" s="113">
        <v>55</v>
      </c>
    </row>
    <row r="57" spans="1:4" ht="12.75">
      <c r="A57" s="12" t="s">
        <v>27</v>
      </c>
      <c r="B57" s="12">
        <v>248.11</v>
      </c>
      <c r="C57" s="12">
        <v>-0.2</v>
      </c>
      <c r="D57" s="113">
        <v>56</v>
      </c>
    </row>
    <row r="58" spans="1:4" ht="12.75">
      <c r="A58" s="12" t="s">
        <v>153</v>
      </c>
      <c r="B58" s="12">
        <v>240.28</v>
      </c>
      <c r="C58" s="12">
        <v>-0.09</v>
      </c>
      <c r="D58" s="113">
        <v>57</v>
      </c>
    </row>
    <row r="59" spans="1:4" ht="12.75">
      <c r="A59" s="12" t="s">
        <v>268</v>
      </c>
      <c r="B59" s="12">
        <v>204.89</v>
      </c>
      <c r="C59" s="12">
        <v>-1.57</v>
      </c>
      <c r="D59" s="113">
        <v>58</v>
      </c>
    </row>
    <row r="60" spans="1:4" ht="12.75">
      <c r="A60" s="12" t="s">
        <v>193</v>
      </c>
      <c r="B60" s="12">
        <v>197.57</v>
      </c>
      <c r="C60" s="12">
        <v>1.74</v>
      </c>
      <c r="D60" s="113">
        <v>59</v>
      </c>
    </row>
    <row r="61" spans="1:4" ht="12.75">
      <c r="A61" s="12" t="s">
        <v>473</v>
      </c>
      <c r="B61" s="12">
        <v>151.87</v>
      </c>
      <c r="C61" s="12">
        <v>3.11</v>
      </c>
      <c r="D61" s="113">
        <v>60</v>
      </c>
    </row>
    <row r="62" spans="1:4" ht="12.75">
      <c r="A62" s="12" t="s">
        <v>70</v>
      </c>
      <c r="B62" s="12">
        <v>202.38</v>
      </c>
      <c r="C62" s="12">
        <v>-0.84</v>
      </c>
      <c r="D62" s="113">
        <v>61</v>
      </c>
    </row>
    <row r="63" spans="1:4" ht="12.75">
      <c r="A63" s="12" t="s">
        <v>307</v>
      </c>
      <c r="B63" s="12">
        <v>186.38</v>
      </c>
      <c r="C63" s="12">
        <v>-3.61</v>
      </c>
      <c r="D63" s="113">
        <v>62</v>
      </c>
    </row>
    <row r="64" spans="1:4" ht="12.75">
      <c r="A64" s="12" t="s">
        <v>515</v>
      </c>
      <c r="B64" s="12">
        <v>105.48</v>
      </c>
      <c r="C64" s="12">
        <v>4.37</v>
      </c>
      <c r="D64" s="113">
        <v>63</v>
      </c>
    </row>
    <row r="65" spans="1:4" ht="12.75">
      <c r="A65" s="12" t="s">
        <v>254</v>
      </c>
      <c r="B65" s="12">
        <v>123.48</v>
      </c>
      <c r="C65" s="12">
        <v>-1.9</v>
      </c>
      <c r="D65" s="113">
        <v>64</v>
      </c>
    </row>
    <row r="66" spans="1:4" ht="12.75">
      <c r="A66" s="12" t="s">
        <v>550</v>
      </c>
      <c r="B66" s="12">
        <v>119.26</v>
      </c>
      <c r="C66" s="12">
        <v>-1.66</v>
      </c>
      <c r="D66" s="113">
        <v>65</v>
      </c>
    </row>
  </sheetData>
  <sheetProtection selectLockedCells="1" selectUnlockedCells="1"/>
  <conditionalFormatting sqref="E1">
    <cfRule type="expression" priority="1" dxfId="5" stopIfTrue="1">
      <formula>AND(COUNTIF($A:$A,E1)&gt;1,NOT(ISBLANK(E1)))</formula>
    </cfRule>
  </conditionalFormatting>
  <conditionalFormatting sqref="A1:A65536 B1:B48 B50:B66 C1:C66 D1:D29 H1:K30 M1:P20 R1:R20 S1:S2 S4:S20 T1:U20">
    <cfRule type="expression" priority="2" dxfId="7" stopIfTrue="1">
      <formula>AND(COUNTIF($A:$A,A1)&gt;1,NOT(ISBLANK(A1)))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V193"/>
  <sheetViews>
    <sheetView showGridLines="0" zoomScale="90" zoomScaleNormal="90" workbookViewId="0" topLeftCell="A1">
      <selection activeCell="A1" sqref="A1"/>
    </sheetView>
  </sheetViews>
  <sheetFormatPr defaultColWidth="9.140625" defaultRowHeight="12.75" customHeight="1"/>
  <cols>
    <col min="1" max="1" width="8.57421875" style="9" customWidth="1"/>
    <col min="2" max="2" width="0" style="9" hidden="1" customWidth="1"/>
    <col min="3" max="3" width="28.57421875" style="114" customWidth="1"/>
    <col min="4" max="4" width="20.140625" style="115" customWidth="1"/>
    <col min="5" max="5" width="9.8515625" style="115" customWidth="1"/>
    <col min="6" max="6" width="9.8515625" style="9" customWidth="1"/>
    <col min="7" max="10" width="9.8515625" style="0" customWidth="1"/>
    <col min="11" max="11" width="9.8515625" style="9" customWidth="1"/>
    <col min="12" max="12" width="9.8515625" style="0" customWidth="1"/>
    <col min="13" max="13" width="9.8515625" style="9" customWidth="1"/>
    <col min="14" max="14" width="10.421875" style="9" customWidth="1"/>
    <col min="15" max="15" width="12.8515625" style="9" customWidth="1"/>
    <col min="16" max="16" width="11.140625" style="9" customWidth="1"/>
    <col min="17" max="17" width="0" style="115" hidden="1" customWidth="1"/>
    <col min="18" max="18" width="15.7109375" style="116" customWidth="1"/>
    <col min="19" max="19" width="12.7109375" style="116" customWidth="1"/>
    <col min="20" max="26" width="9.140625" style="9" customWidth="1"/>
    <col min="27" max="27" width="0" style="9" hidden="1" customWidth="1"/>
    <col min="28" max="246" width="9.140625" style="9" customWidth="1"/>
    <col min="247" max="255" width="11.57421875" style="9" customWidth="1"/>
    <col min="256" max="16384" width="11.57421875" style="0" customWidth="1"/>
  </cols>
  <sheetData>
    <row r="1" spans="1:256" s="118" customFormat="1" ht="32.25" customHeight="1">
      <c r="A1" s="1" t="s">
        <v>447</v>
      </c>
      <c r="B1" s="1"/>
      <c r="C1" s="1" t="s">
        <v>0</v>
      </c>
      <c r="D1" s="2" t="s">
        <v>1</v>
      </c>
      <c r="E1" s="16" t="s">
        <v>683</v>
      </c>
      <c r="F1" s="16" t="s">
        <v>478</v>
      </c>
      <c r="G1" s="16" t="s">
        <v>490</v>
      </c>
      <c r="H1" s="16" t="s">
        <v>491</v>
      </c>
      <c r="I1" s="16" t="s">
        <v>492</v>
      </c>
      <c r="J1" s="16" t="s">
        <v>493</v>
      </c>
      <c r="K1" s="16" t="s">
        <v>494</v>
      </c>
      <c r="L1" s="117" t="s">
        <v>495</v>
      </c>
      <c r="M1" s="16" t="s">
        <v>496</v>
      </c>
      <c r="N1" s="16" t="s">
        <v>497</v>
      </c>
      <c r="O1" s="16" t="s">
        <v>498</v>
      </c>
      <c r="P1" s="16" t="s">
        <v>499</v>
      </c>
      <c r="Q1" s="16" t="s">
        <v>500</v>
      </c>
      <c r="R1" s="2" t="s">
        <v>501</v>
      </c>
      <c r="S1" s="2" t="s">
        <v>477</v>
      </c>
      <c r="AA1" s="16" t="s">
        <v>684</v>
      </c>
      <c r="IV1" s="119"/>
    </row>
    <row r="2" spans="1:27" ht="12.75" customHeight="1">
      <c r="A2" s="120">
        <v>1</v>
      </c>
      <c r="B2" s="120"/>
      <c r="C2" s="3" t="s">
        <v>190</v>
      </c>
      <c r="D2" s="4" t="s">
        <v>80</v>
      </c>
      <c r="E2" s="5">
        <v>5</v>
      </c>
      <c r="F2" s="5">
        <v>4</v>
      </c>
      <c r="G2" s="5">
        <v>11</v>
      </c>
      <c r="H2" s="5">
        <v>2</v>
      </c>
      <c r="I2" s="5">
        <v>2</v>
      </c>
      <c r="J2" s="5">
        <v>5</v>
      </c>
      <c r="K2" s="5">
        <v>1</v>
      </c>
      <c r="L2" s="5">
        <v>9</v>
      </c>
      <c r="M2" s="5">
        <v>2</v>
      </c>
      <c r="N2" s="29">
        <f aca="true" t="shared" si="0" ref="N2:N33">SUM(E2:M2)</f>
        <v>41</v>
      </c>
      <c r="O2" s="29">
        <f aca="true" t="shared" si="1" ref="O2:O33">N2-LARGE(E2:M2,1)-LARGE(E2:M2,2)</f>
        <v>21</v>
      </c>
      <c r="P2" s="29">
        <f aca="true" t="shared" si="2" ref="P2:P33">COUNTIF(E2:M2,"&lt;200")</f>
        <v>9</v>
      </c>
      <c r="Q2" s="121" t="str">
        <f aca="true" t="shared" si="3" ref="Q2:Q33">IF(ISNUMBER(SEARCH("Игорь",C2))+ISNUMBER(SEARCH("Илья",C2))+ISNUMBER(SEARCH("Никита",C2))+ISNUMBER(SEARCH("Данила",C2)),"м",IF((RIGHT(C2,1)="а")+(RIGHT(C2,1)="я")+(RIGHT(C2,1)="ь"),"ж","м"))</f>
        <v>ж</v>
      </c>
      <c r="R2" s="122">
        <f aca="true" t="shared" si="4" ref="R2:R33">SMALL(E2:M2,1)</f>
        <v>1</v>
      </c>
      <c r="S2" s="122"/>
      <c r="AA2" s="123">
        <v>398.23</v>
      </c>
    </row>
    <row r="3" spans="1:27" ht="12.75" customHeight="1">
      <c r="A3" s="120">
        <f aca="true" t="shared" si="5" ref="A3:A34">A2+1</f>
        <v>2</v>
      </c>
      <c r="B3" s="120"/>
      <c r="C3" s="3" t="s">
        <v>273</v>
      </c>
      <c r="D3" s="4" t="s">
        <v>208</v>
      </c>
      <c r="E3" s="5">
        <v>15</v>
      </c>
      <c r="F3" s="5">
        <v>8</v>
      </c>
      <c r="G3" s="5">
        <v>19</v>
      </c>
      <c r="H3" s="5">
        <v>7</v>
      </c>
      <c r="I3" s="5">
        <v>10</v>
      </c>
      <c r="J3" s="5">
        <v>9</v>
      </c>
      <c r="K3" s="5">
        <v>12</v>
      </c>
      <c r="L3" s="5">
        <v>7</v>
      </c>
      <c r="M3" s="5">
        <v>7</v>
      </c>
      <c r="N3" s="29">
        <f t="shared" si="0"/>
        <v>94</v>
      </c>
      <c r="O3" s="29">
        <f t="shared" si="1"/>
        <v>60</v>
      </c>
      <c r="P3" s="29">
        <f t="shared" si="2"/>
        <v>9</v>
      </c>
      <c r="Q3" s="121" t="str">
        <f t="shared" si="3"/>
        <v>ж</v>
      </c>
      <c r="R3" s="122">
        <f t="shared" si="4"/>
        <v>7</v>
      </c>
      <c r="S3" s="122"/>
      <c r="AA3" s="18"/>
    </row>
    <row r="4" spans="1:27" ht="12.75" customHeight="1">
      <c r="A4" s="120">
        <f t="shared" si="5"/>
        <v>3</v>
      </c>
      <c r="B4" s="120"/>
      <c r="C4" s="3" t="s">
        <v>181</v>
      </c>
      <c r="D4" s="4" t="s">
        <v>80</v>
      </c>
      <c r="E4" s="5">
        <v>16</v>
      </c>
      <c r="F4" s="34">
        <v>200</v>
      </c>
      <c r="G4" s="5">
        <v>15</v>
      </c>
      <c r="H4" s="5">
        <v>4</v>
      </c>
      <c r="I4" s="5">
        <v>13</v>
      </c>
      <c r="J4" s="5">
        <v>13</v>
      </c>
      <c r="K4" s="5">
        <v>20</v>
      </c>
      <c r="L4" s="5">
        <v>10</v>
      </c>
      <c r="M4" s="5">
        <v>8</v>
      </c>
      <c r="N4" s="29">
        <f t="shared" si="0"/>
        <v>299</v>
      </c>
      <c r="O4" s="29">
        <f t="shared" si="1"/>
        <v>79</v>
      </c>
      <c r="P4" s="29">
        <f t="shared" si="2"/>
        <v>8</v>
      </c>
      <c r="Q4" s="121" t="str">
        <f t="shared" si="3"/>
        <v>ж</v>
      </c>
      <c r="R4" s="122">
        <f t="shared" si="4"/>
        <v>4</v>
      </c>
      <c r="S4" s="122"/>
      <c r="AA4" s="18"/>
    </row>
    <row r="5" spans="1:27" ht="12.75" customHeight="1">
      <c r="A5" s="120">
        <f t="shared" si="5"/>
        <v>4</v>
      </c>
      <c r="B5" s="120"/>
      <c r="C5" s="3" t="s">
        <v>302</v>
      </c>
      <c r="D5" s="4" t="s">
        <v>54</v>
      </c>
      <c r="E5" s="26">
        <v>20</v>
      </c>
      <c r="F5" s="5">
        <v>17</v>
      </c>
      <c r="G5" s="26">
        <v>43</v>
      </c>
      <c r="H5" s="34">
        <v>200</v>
      </c>
      <c r="I5" s="26">
        <v>19</v>
      </c>
      <c r="J5" s="5">
        <v>10</v>
      </c>
      <c r="K5" s="5">
        <v>16</v>
      </c>
      <c r="L5" s="5">
        <v>15</v>
      </c>
      <c r="M5" s="5">
        <v>19</v>
      </c>
      <c r="N5" s="29">
        <f t="shared" si="0"/>
        <v>359</v>
      </c>
      <c r="O5" s="29">
        <f t="shared" si="1"/>
        <v>116</v>
      </c>
      <c r="P5" s="29">
        <f t="shared" si="2"/>
        <v>8</v>
      </c>
      <c r="Q5" s="121" t="str">
        <f t="shared" si="3"/>
        <v>ж</v>
      </c>
      <c r="R5" s="122">
        <f t="shared" si="4"/>
        <v>10</v>
      </c>
      <c r="S5" s="122"/>
      <c r="AA5" s="18"/>
    </row>
    <row r="6" spans="1:27" ht="12.75" customHeight="1">
      <c r="A6" s="120">
        <f t="shared" si="5"/>
        <v>5</v>
      </c>
      <c r="B6" s="120"/>
      <c r="C6" s="3" t="s">
        <v>303</v>
      </c>
      <c r="D6" s="4" t="s">
        <v>54</v>
      </c>
      <c r="E6" s="26">
        <v>18</v>
      </c>
      <c r="F6" s="5">
        <v>19</v>
      </c>
      <c r="G6" s="5">
        <v>21</v>
      </c>
      <c r="H6" s="34">
        <v>200</v>
      </c>
      <c r="I6" s="26">
        <v>17</v>
      </c>
      <c r="J6" s="5">
        <v>25</v>
      </c>
      <c r="K6" s="5">
        <v>13</v>
      </c>
      <c r="L6" s="5">
        <v>18</v>
      </c>
      <c r="M6" s="5">
        <v>12</v>
      </c>
      <c r="N6" s="29">
        <f t="shared" si="0"/>
        <v>343</v>
      </c>
      <c r="O6" s="29">
        <f t="shared" si="1"/>
        <v>118</v>
      </c>
      <c r="P6" s="29">
        <f t="shared" si="2"/>
        <v>8</v>
      </c>
      <c r="Q6" s="121" t="str">
        <f t="shared" si="3"/>
        <v>ж</v>
      </c>
      <c r="R6" s="122">
        <f t="shared" si="4"/>
        <v>12</v>
      </c>
      <c r="S6" s="122"/>
      <c r="AA6" s="18"/>
    </row>
    <row r="7" spans="1:27" s="9" customFormat="1" ht="12.75" customHeight="1">
      <c r="A7" s="120">
        <f t="shared" si="5"/>
        <v>6</v>
      </c>
      <c r="B7" s="120"/>
      <c r="C7" s="3" t="s">
        <v>191</v>
      </c>
      <c r="D7" s="4" t="s">
        <v>71</v>
      </c>
      <c r="E7" s="124">
        <v>63</v>
      </c>
      <c r="F7" s="124">
        <v>42</v>
      </c>
      <c r="G7" s="124">
        <v>56</v>
      </c>
      <c r="H7" s="124">
        <v>34</v>
      </c>
      <c r="I7" s="124">
        <v>49</v>
      </c>
      <c r="J7" s="124">
        <v>47</v>
      </c>
      <c r="K7" s="124">
        <v>40</v>
      </c>
      <c r="L7" s="124">
        <v>40</v>
      </c>
      <c r="M7" s="125">
        <v>200</v>
      </c>
      <c r="N7" s="29">
        <f t="shared" si="0"/>
        <v>571</v>
      </c>
      <c r="O7" s="29">
        <f t="shared" si="1"/>
        <v>308</v>
      </c>
      <c r="P7" s="29">
        <f t="shared" si="2"/>
        <v>8</v>
      </c>
      <c r="Q7" s="121" t="str">
        <f t="shared" si="3"/>
        <v>ж</v>
      </c>
      <c r="R7" s="122">
        <f t="shared" si="4"/>
        <v>34</v>
      </c>
      <c r="S7" s="122"/>
      <c r="AA7" s="18"/>
    </row>
    <row r="8" spans="1:27" s="9" customFormat="1" ht="12.75" customHeight="1">
      <c r="A8" s="120">
        <f t="shared" si="5"/>
        <v>7</v>
      </c>
      <c r="B8" s="120"/>
      <c r="C8" s="3" t="s">
        <v>211</v>
      </c>
      <c r="D8" s="4" t="s">
        <v>212</v>
      </c>
      <c r="E8" s="34">
        <v>200</v>
      </c>
      <c r="F8" s="34">
        <v>200</v>
      </c>
      <c r="G8" s="126">
        <v>85</v>
      </c>
      <c r="H8" s="126">
        <v>62</v>
      </c>
      <c r="I8" s="126">
        <v>73</v>
      </c>
      <c r="J8" s="126">
        <v>58</v>
      </c>
      <c r="K8" s="124">
        <v>32</v>
      </c>
      <c r="L8" s="5">
        <v>30</v>
      </c>
      <c r="M8" s="124">
        <v>25</v>
      </c>
      <c r="N8" s="29">
        <f t="shared" si="0"/>
        <v>765</v>
      </c>
      <c r="O8" s="29">
        <f t="shared" si="1"/>
        <v>365</v>
      </c>
      <c r="P8" s="29">
        <f t="shared" si="2"/>
        <v>7</v>
      </c>
      <c r="Q8" s="121" t="str">
        <f t="shared" si="3"/>
        <v>ж</v>
      </c>
      <c r="R8" s="122">
        <f t="shared" si="4"/>
        <v>25</v>
      </c>
      <c r="S8" s="122"/>
      <c r="AA8" s="18"/>
    </row>
    <row r="9" spans="1:27" s="9" customFormat="1" ht="12.75" customHeight="1">
      <c r="A9" s="120">
        <f t="shared" si="5"/>
        <v>8</v>
      </c>
      <c r="B9" s="120"/>
      <c r="C9" s="3" t="s">
        <v>112</v>
      </c>
      <c r="D9" s="4" t="s">
        <v>113</v>
      </c>
      <c r="E9" s="34">
        <v>200</v>
      </c>
      <c r="F9" s="126">
        <v>59</v>
      </c>
      <c r="G9" s="126">
        <v>91</v>
      </c>
      <c r="H9" s="126">
        <v>51</v>
      </c>
      <c r="I9" s="126">
        <v>82</v>
      </c>
      <c r="J9" s="126">
        <v>76</v>
      </c>
      <c r="K9" s="126">
        <v>59</v>
      </c>
      <c r="L9" s="126">
        <v>63</v>
      </c>
      <c r="M9" s="126">
        <v>49</v>
      </c>
      <c r="N9" s="29">
        <f t="shared" si="0"/>
        <v>730</v>
      </c>
      <c r="O9" s="29">
        <f t="shared" si="1"/>
        <v>439</v>
      </c>
      <c r="P9" s="29">
        <f t="shared" si="2"/>
        <v>8</v>
      </c>
      <c r="Q9" s="121" t="str">
        <f t="shared" si="3"/>
        <v>ж</v>
      </c>
      <c r="R9" s="122">
        <f t="shared" si="4"/>
        <v>49</v>
      </c>
      <c r="S9" s="122"/>
      <c r="AA9" s="18"/>
    </row>
    <row r="10" spans="1:27" s="9" customFormat="1" ht="12.75" customHeight="1">
      <c r="A10" s="120">
        <f t="shared" si="5"/>
        <v>9</v>
      </c>
      <c r="B10" s="120"/>
      <c r="C10" s="3" t="s">
        <v>193</v>
      </c>
      <c r="D10" s="5" t="s">
        <v>17</v>
      </c>
      <c r="E10" s="34">
        <v>200</v>
      </c>
      <c r="F10" s="126">
        <v>58</v>
      </c>
      <c r="G10" s="126">
        <v>80</v>
      </c>
      <c r="H10" s="126">
        <v>59</v>
      </c>
      <c r="I10" s="126">
        <v>72</v>
      </c>
      <c r="J10" s="126">
        <v>86</v>
      </c>
      <c r="K10" s="126">
        <v>60</v>
      </c>
      <c r="L10" s="126">
        <v>69</v>
      </c>
      <c r="M10" s="126">
        <v>59</v>
      </c>
      <c r="N10" s="29">
        <f t="shared" si="0"/>
        <v>743</v>
      </c>
      <c r="O10" s="29">
        <f t="shared" si="1"/>
        <v>457</v>
      </c>
      <c r="P10" s="29">
        <f t="shared" si="2"/>
        <v>8</v>
      </c>
      <c r="Q10" s="121" t="str">
        <f t="shared" si="3"/>
        <v>ж</v>
      </c>
      <c r="R10" s="122">
        <f t="shared" si="4"/>
        <v>58</v>
      </c>
      <c r="S10" s="122"/>
      <c r="AA10" s="18"/>
    </row>
    <row r="11" spans="1:27" s="9" customFormat="1" ht="12.75" customHeight="1">
      <c r="A11" s="120">
        <f t="shared" si="5"/>
        <v>10</v>
      </c>
      <c r="B11" s="120"/>
      <c r="C11" s="3" t="s">
        <v>128</v>
      </c>
      <c r="D11" s="4" t="s">
        <v>109</v>
      </c>
      <c r="E11" s="26">
        <v>34</v>
      </c>
      <c r="F11" s="5">
        <v>30</v>
      </c>
      <c r="G11" s="124">
        <v>52</v>
      </c>
      <c r="H11" s="124">
        <v>43</v>
      </c>
      <c r="I11" s="126">
        <v>58</v>
      </c>
      <c r="J11" s="124">
        <v>43</v>
      </c>
      <c r="K11" s="34">
        <v>200</v>
      </c>
      <c r="L11" s="34">
        <v>200</v>
      </c>
      <c r="M11" s="127">
        <v>200</v>
      </c>
      <c r="N11" s="29">
        <f t="shared" si="0"/>
        <v>860</v>
      </c>
      <c r="O11" s="29">
        <f t="shared" si="1"/>
        <v>460</v>
      </c>
      <c r="P11" s="29">
        <f t="shared" si="2"/>
        <v>6</v>
      </c>
      <c r="Q11" s="121" t="str">
        <f t="shared" si="3"/>
        <v>ж</v>
      </c>
      <c r="R11" s="122">
        <f t="shared" si="4"/>
        <v>30</v>
      </c>
      <c r="S11" s="122"/>
      <c r="AA11" s="18">
        <v>300</v>
      </c>
    </row>
    <row r="12" spans="1:27" s="9" customFormat="1" ht="12.75" customHeight="1">
      <c r="A12" s="120">
        <f t="shared" si="5"/>
        <v>11</v>
      </c>
      <c r="B12" s="120"/>
      <c r="C12" s="3" t="s">
        <v>272</v>
      </c>
      <c r="D12" s="4" t="s">
        <v>113</v>
      </c>
      <c r="E12" s="126">
        <v>101</v>
      </c>
      <c r="F12" s="128">
        <v>76</v>
      </c>
      <c r="G12" s="126">
        <v>90</v>
      </c>
      <c r="H12" s="126">
        <v>71</v>
      </c>
      <c r="I12" s="128">
        <v>91</v>
      </c>
      <c r="J12" s="128">
        <v>102</v>
      </c>
      <c r="K12" s="128">
        <v>79</v>
      </c>
      <c r="L12" s="126">
        <v>79</v>
      </c>
      <c r="M12" s="128">
        <v>72</v>
      </c>
      <c r="N12" s="29">
        <f t="shared" si="0"/>
        <v>761</v>
      </c>
      <c r="O12" s="29">
        <f t="shared" si="1"/>
        <v>558</v>
      </c>
      <c r="P12" s="29">
        <f t="shared" si="2"/>
        <v>9</v>
      </c>
      <c r="Q12" s="121" t="str">
        <f t="shared" si="3"/>
        <v>ж</v>
      </c>
      <c r="R12" s="122">
        <f t="shared" si="4"/>
        <v>71</v>
      </c>
      <c r="S12" s="122"/>
      <c r="AA12" s="18">
        <v>250</v>
      </c>
    </row>
    <row r="13" spans="1:27" s="9" customFormat="1" ht="12.75" customHeight="1">
      <c r="A13" s="120">
        <f t="shared" si="5"/>
        <v>12</v>
      </c>
      <c r="B13" s="120"/>
      <c r="C13" s="3" t="s">
        <v>114</v>
      </c>
      <c r="D13" s="4" t="s">
        <v>115</v>
      </c>
      <c r="E13" s="128">
        <v>110</v>
      </c>
      <c r="F13" s="128">
        <v>79</v>
      </c>
      <c r="G13" s="128">
        <v>107</v>
      </c>
      <c r="H13" s="128">
        <v>80</v>
      </c>
      <c r="I13" s="128">
        <v>88</v>
      </c>
      <c r="J13" s="126">
        <v>92</v>
      </c>
      <c r="K13" s="128">
        <v>86</v>
      </c>
      <c r="L13" s="128">
        <v>86</v>
      </c>
      <c r="M13" s="128">
        <v>74</v>
      </c>
      <c r="N13" s="29">
        <f t="shared" si="0"/>
        <v>802</v>
      </c>
      <c r="O13" s="29">
        <f t="shared" si="1"/>
        <v>585</v>
      </c>
      <c r="P13" s="29">
        <f t="shared" si="2"/>
        <v>9</v>
      </c>
      <c r="Q13" s="121" t="str">
        <f t="shared" si="3"/>
        <v>ж</v>
      </c>
      <c r="R13" s="122">
        <f t="shared" si="4"/>
        <v>74</v>
      </c>
      <c r="S13" s="122"/>
      <c r="AA13" s="18">
        <v>250</v>
      </c>
    </row>
    <row r="14" spans="1:27" s="9" customFormat="1" ht="12.75" customHeight="1">
      <c r="A14" s="120">
        <f t="shared" si="5"/>
        <v>13</v>
      </c>
      <c r="B14" s="120"/>
      <c r="C14" s="3" t="s">
        <v>124</v>
      </c>
      <c r="D14" s="4" t="s">
        <v>109</v>
      </c>
      <c r="E14" s="126">
        <v>83</v>
      </c>
      <c r="F14" s="126">
        <v>56</v>
      </c>
      <c r="G14" s="126">
        <v>70</v>
      </c>
      <c r="H14" s="124">
        <v>44</v>
      </c>
      <c r="I14" s="126">
        <v>68</v>
      </c>
      <c r="J14" s="126">
        <v>68</v>
      </c>
      <c r="K14" s="34">
        <v>200</v>
      </c>
      <c r="L14" s="34">
        <v>200</v>
      </c>
      <c r="M14" s="127">
        <v>200</v>
      </c>
      <c r="N14" s="29">
        <f t="shared" si="0"/>
        <v>989</v>
      </c>
      <c r="O14" s="29">
        <f t="shared" si="1"/>
        <v>589</v>
      </c>
      <c r="P14" s="29">
        <f t="shared" si="2"/>
        <v>6</v>
      </c>
      <c r="Q14" s="121" t="str">
        <f t="shared" si="3"/>
        <v>ж</v>
      </c>
      <c r="R14" s="122">
        <f t="shared" si="4"/>
        <v>44</v>
      </c>
      <c r="S14" s="122"/>
      <c r="AA14" s="18">
        <v>250</v>
      </c>
    </row>
    <row r="15" spans="1:27" s="9" customFormat="1" ht="12.75" customHeight="1">
      <c r="A15" s="120">
        <f t="shared" si="5"/>
        <v>14</v>
      </c>
      <c r="B15" s="120"/>
      <c r="C15" s="3" t="s">
        <v>309</v>
      </c>
      <c r="D15" s="4" t="s">
        <v>236</v>
      </c>
      <c r="E15" s="126">
        <v>87</v>
      </c>
      <c r="F15" s="126">
        <v>69</v>
      </c>
      <c r="G15" s="126">
        <v>74</v>
      </c>
      <c r="H15" s="126">
        <v>52</v>
      </c>
      <c r="I15" s="126">
        <v>62</v>
      </c>
      <c r="J15" s="126">
        <v>67</v>
      </c>
      <c r="K15" s="34">
        <v>200</v>
      </c>
      <c r="L15" s="34">
        <v>200</v>
      </c>
      <c r="M15" s="127">
        <v>200</v>
      </c>
      <c r="N15" s="29">
        <f t="shared" si="0"/>
        <v>1011</v>
      </c>
      <c r="O15" s="29">
        <f t="shared" si="1"/>
        <v>611</v>
      </c>
      <c r="P15" s="29">
        <f t="shared" si="2"/>
        <v>6</v>
      </c>
      <c r="Q15" s="121" t="str">
        <f t="shared" si="3"/>
        <v>ж</v>
      </c>
      <c r="R15" s="122">
        <f t="shared" si="4"/>
        <v>52</v>
      </c>
      <c r="S15" s="122"/>
      <c r="AA15" s="18">
        <v>250</v>
      </c>
    </row>
    <row r="16" spans="1:27" s="9" customFormat="1" ht="12.75" customHeight="1">
      <c r="A16" s="120">
        <f t="shared" si="5"/>
        <v>15</v>
      </c>
      <c r="B16" s="120"/>
      <c r="C16" s="3" t="s">
        <v>79</v>
      </c>
      <c r="D16" s="4" t="s">
        <v>80</v>
      </c>
      <c r="E16" s="128">
        <v>109</v>
      </c>
      <c r="F16" s="34">
        <v>200</v>
      </c>
      <c r="G16" s="128">
        <v>104</v>
      </c>
      <c r="H16" s="128">
        <v>79</v>
      </c>
      <c r="I16" s="128">
        <v>94</v>
      </c>
      <c r="J16" s="34">
        <v>200</v>
      </c>
      <c r="K16" s="128">
        <v>87</v>
      </c>
      <c r="L16" s="128">
        <v>92</v>
      </c>
      <c r="M16" s="128">
        <v>80</v>
      </c>
      <c r="N16" s="29">
        <f t="shared" si="0"/>
        <v>1045</v>
      </c>
      <c r="O16" s="29">
        <f t="shared" si="1"/>
        <v>645</v>
      </c>
      <c r="P16" s="29">
        <f t="shared" si="2"/>
        <v>7</v>
      </c>
      <c r="Q16" s="121" t="str">
        <f t="shared" si="3"/>
        <v>ж</v>
      </c>
      <c r="R16" s="122">
        <f t="shared" si="4"/>
        <v>79</v>
      </c>
      <c r="S16" s="122"/>
      <c r="AA16" s="123">
        <v>700</v>
      </c>
    </row>
    <row r="17" spans="1:27" s="9" customFormat="1" ht="12.75" customHeight="1">
      <c r="A17" s="120">
        <f t="shared" si="5"/>
        <v>16</v>
      </c>
      <c r="B17" s="120"/>
      <c r="C17" s="3" t="s">
        <v>220</v>
      </c>
      <c r="D17" s="4" t="s">
        <v>80</v>
      </c>
      <c r="E17" s="128">
        <v>107</v>
      </c>
      <c r="F17" s="128">
        <v>87</v>
      </c>
      <c r="G17" s="34">
        <v>200</v>
      </c>
      <c r="H17" s="128">
        <v>91</v>
      </c>
      <c r="I17" s="128">
        <v>95</v>
      </c>
      <c r="J17" s="128">
        <v>103</v>
      </c>
      <c r="K17" s="128">
        <v>82</v>
      </c>
      <c r="L17" s="34">
        <v>200</v>
      </c>
      <c r="M17" s="128">
        <v>88</v>
      </c>
      <c r="N17" s="29">
        <f t="shared" si="0"/>
        <v>1053</v>
      </c>
      <c r="O17" s="29">
        <f t="shared" si="1"/>
        <v>653</v>
      </c>
      <c r="P17" s="29">
        <f t="shared" si="2"/>
        <v>7</v>
      </c>
      <c r="Q17" s="121" t="str">
        <f t="shared" si="3"/>
        <v>ж</v>
      </c>
      <c r="R17" s="122">
        <f t="shared" si="4"/>
        <v>82</v>
      </c>
      <c r="S17" s="122"/>
      <c r="AA17" s="18">
        <v>300</v>
      </c>
    </row>
    <row r="18" spans="1:27" s="9" customFormat="1" ht="12.75" customHeight="1">
      <c r="A18" s="120">
        <f t="shared" si="5"/>
        <v>17</v>
      </c>
      <c r="B18" s="120"/>
      <c r="C18" s="3" t="s">
        <v>313</v>
      </c>
      <c r="D18" s="4" t="s">
        <v>277</v>
      </c>
      <c r="E18" s="128">
        <v>113</v>
      </c>
      <c r="F18" s="128">
        <v>84</v>
      </c>
      <c r="G18" s="128">
        <v>112</v>
      </c>
      <c r="H18" s="128">
        <v>83</v>
      </c>
      <c r="I18" s="34">
        <v>200</v>
      </c>
      <c r="J18" s="128">
        <v>117</v>
      </c>
      <c r="K18" s="128">
        <v>91</v>
      </c>
      <c r="L18" s="128">
        <v>93</v>
      </c>
      <c r="M18" s="128">
        <v>86</v>
      </c>
      <c r="N18" s="29">
        <f t="shared" si="0"/>
        <v>979</v>
      </c>
      <c r="O18" s="29">
        <f t="shared" si="1"/>
        <v>662</v>
      </c>
      <c r="P18" s="29">
        <f t="shared" si="2"/>
        <v>8</v>
      </c>
      <c r="Q18" s="121" t="str">
        <f t="shared" si="3"/>
        <v>ж</v>
      </c>
      <c r="R18" s="122">
        <f t="shared" si="4"/>
        <v>83</v>
      </c>
      <c r="S18" s="122"/>
      <c r="AA18" s="18"/>
    </row>
    <row r="19" spans="1:27" s="9" customFormat="1" ht="12.75" customHeight="1">
      <c r="A19" s="120">
        <f t="shared" si="5"/>
        <v>18</v>
      </c>
      <c r="B19" s="120"/>
      <c r="C19" s="3" t="s">
        <v>22</v>
      </c>
      <c r="D19" s="4" t="s">
        <v>17</v>
      </c>
      <c r="E19" s="34">
        <v>200</v>
      </c>
      <c r="F19" s="126">
        <v>74</v>
      </c>
      <c r="G19" s="128">
        <v>99</v>
      </c>
      <c r="H19" s="34">
        <v>200</v>
      </c>
      <c r="I19" s="126">
        <v>75</v>
      </c>
      <c r="J19" s="126">
        <v>90</v>
      </c>
      <c r="K19" s="128">
        <v>78</v>
      </c>
      <c r="L19" s="34">
        <v>200</v>
      </c>
      <c r="M19" s="126">
        <v>65</v>
      </c>
      <c r="N19" s="29">
        <f t="shared" si="0"/>
        <v>1081</v>
      </c>
      <c r="O19" s="29">
        <f t="shared" si="1"/>
        <v>681</v>
      </c>
      <c r="P19" s="29">
        <f t="shared" si="2"/>
        <v>6</v>
      </c>
      <c r="Q19" s="121" t="str">
        <f t="shared" si="3"/>
        <v>ж</v>
      </c>
      <c r="R19" s="122">
        <f t="shared" si="4"/>
        <v>65</v>
      </c>
      <c r="S19" s="122"/>
      <c r="AA19" s="18"/>
    </row>
    <row r="20" spans="1:27" s="9" customFormat="1" ht="12.75" customHeight="1">
      <c r="A20" s="120">
        <f t="shared" si="5"/>
        <v>19</v>
      </c>
      <c r="B20" s="120"/>
      <c r="C20" s="3" t="s">
        <v>271</v>
      </c>
      <c r="D20" s="4" t="s">
        <v>59</v>
      </c>
      <c r="E20" s="128">
        <v>114</v>
      </c>
      <c r="F20" s="128">
        <v>82</v>
      </c>
      <c r="G20" s="128">
        <v>113</v>
      </c>
      <c r="H20" s="128">
        <v>85</v>
      </c>
      <c r="I20" s="34">
        <v>200</v>
      </c>
      <c r="J20" s="128">
        <v>105</v>
      </c>
      <c r="K20" s="128">
        <v>99</v>
      </c>
      <c r="L20" s="128">
        <v>90</v>
      </c>
      <c r="M20" s="127">
        <v>200</v>
      </c>
      <c r="N20" s="29">
        <f t="shared" si="0"/>
        <v>1088</v>
      </c>
      <c r="O20" s="29">
        <f t="shared" si="1"/>
        <v>688</v>
      </c>
      <c r="P20" s="29">
        <f t="shared" si="2"/>
        <v>7</v>
      </c>
      <c r="Q20" s="121" t="str">
        <f t="shared" si="3"/>
        <v>ж</v>
      </c>
      <c r="R20" s="122">
        <f t="shared" si="4"/>
        <v>82</v>
      </c>
      <c r="S20" s="122"/>
      <c r="AA20" s="18"/>
    </row>
    <row r="21" spans="1:27" s="9" customFormat="1" ht="12.75" customHeight="1">
      <c r="A21" s="120">
        <f t="shared" si="5"/>
        <v>20</v>
      </c>
      <c r="B21" s="120"/>
      <c r="C21" s="3" t="s">
        <v>34</v>
      </c>
      <c r="D21" s="4" t="s">
        <v>17</v>
      </c>
      <c r="E21" s="34">
        <v>200</v>
      </c>
      <c r="F21" s="34">
        <v>200</v>
      </c>
      <c r="G21" s="126">
        <v>96</v>
      </c>
      <c r="H21" s="128">
        <v>76</v>
      </c>
      <c r="I21" s="34">
        <v>200</v>
      </c>
      <c r="J21" s="128">
        <v>98</v>
      </c>
      <c r="K21" s="128">
        <v>80</v>
      </c>
      <c r="L21" s="126">
        <v>74</v>
      </c>
      <c r="M21" s="126">
        <v>66</v>
      </c>
      <c r="N21" s="29">
        <f t="shared" si="0"/>
        <v>1090</v>
      </c>
      <c r="O21" s="29">
        <f t="shared" si="1"/>
        <v>690</v>
      </c>
      <c r="P21" s="29">
        <f t="shared" si="2"/>
        <v>6</v>
      </c>
      <c r="Q21" s="121" t="str">
        <f t="shared" si="3"/>
        <v>ж</v>
      </c>
      <c r="R21" s="122">
        <f t="shared" si="4"/>
        <v>66</v>
      </c>
      <c r="S21" s="122"/>
      <c r="AA21" s="123">
        <v>496.02</v>
      </c>
    </row>
    <row r="22" spans="1:27" s="9" customFormat="1" ht="12.75" customHeight="1">
      <c r="A22" s="120">
        <f t="shared" si="5"/>
        <v>21</v>
      </c>
      <c r="B22" s="120"/>
      <c r="C22" s="3" t="s">
        <v>233</v>
      </c>
      <c r="D22" s="4" t="s">
        <v>80</v>
      </c>
      <c r="E22" s="128">
        <v>104</v>
      </c>
      <c r="F22" s="126">
        <v>71</v>
      </c>
      <c r="G22" s="34">
        <v>200</v>
      </c>
      <c r="H22" s="34">
        <v>200</v>
      </c>
      <c r="I22" s="126">
        <v>74</v>
      </c>
      <c r="J22" s="126">
        <v>81</v>
      </c>
      <c r="K22" s="34">
        <v>200</v>
      </c>
      <c r="L22" s="126">
        <v>67</v>
      </c>
      <c r="M22" s="127">
        <v>200</v>
      </c>
      <c r="N22" s="29">
        <f t="shared" si="0"/>
        <v>1197</v>
      </c>
      <c r="O22" s="29">
        <f t="shared" si="1"/>
        <v>797</v>
      </c>
      <c r="P22" s="29">
        <f t="shared" si="2"/>
        <v>5</v>
      </c>
      <c r="Q22" s="121" t="str">
        <f t="shared" si="3"/>
        <v>ж</v>
      </c>
      <c r="R22" s="122">
        <f t="shared" si="4"/>
        <v>67</v>
      </c>
      <c r="S22" s="122"/>
      <c r="AA22" s="18"/>
    </row>
    <row r="23" spans="1:27" s="9" customFormat="1" ht="12.75" customHeight="1">
      <c r="A23" s="120">
        <f t="shared" si="5"/>
        <v>22</v>
      </c>
      <c r="B23" s="120"/>
      <c r="C23" s="3" t="s">
        <v>264</v>
      </c>
      <c r="D23" s="4" t="s">
        <v>17</v>
      </c>
      <c r="E23" s="34">
        <v>200</v>
      </c>
      <c r="F23" s="128">
        <v>78</v>
      </c>
      <c r="G23" s="128">
        <v>101</v>
      </c>
      <c r="H23" s="128">
        <v>77</v>
      </c>
      <c r="I23" s="128">
        <v>89</v>
      </c>
      <c r="J23" s="126">
        <v>91</v>
      </c>
      <c r="K23" s="34">
        <v>200</v>
      </c>
      <c r="L23" s="34">
        <v>200</v>
      </c>
      <c r="M23" s="127">
        <v>200</v>
      </c>
      <c r="N23" s="29">
        <f t="shared" si="0"/>
        <v>1236</v>
      </c>
      <c r="O23" s="29">
        <f t="shared" si="1"/>
        <v>836</v>
      </c>
      <c r="P23" s="29">
        <f t="shared" si="2"/>
        <v>5</v>
      </c>
      <c r="Q23" s="121" t="str">
        <f t="shared" si="3"/>
        <v>ж</v>
      </c>
      <c r="R23" s="122">
        <f t="shared" si="4"/>
        <v>77</v>
      </c>
      <c r="S23" s="122"/>
      <c r="AA23" s="18"/>
    </row>
    <row r="24" spans="1:27" s="9" customFormat="1" ht="12.75" customHeight="1">
      <c r="A24" s="120">
        <f t="shared" si="5"/>
        <v>23</v>
      </c>
      <c r="B24" s="120"/>
      <c r="C24" s="3" t="s">
        <v>262</v>
      </c>
      <c r="D24" s="4" t="s">
        <v>24</v>
      </c>
      <c r="E24" s="34">
        <v>200</v>
      </c>
      <c r="F24" s="128">
        <v>83</v>
      </c>
      <c r="G24" s="34">
        <v>200</v>
      </c>
      <c r="H24" s="128">
        <v>90</v>
      </c>
      <c r="I24" s="34">
        <v>200</v>
      </c>
      <c r="J24" s="128">
        <v>118</v>
      </c>
      <c r="K24" s="128">
        <v>90</v>
      </c>
      <c r="L24" s="34">
        <v>200</v>
      </c>
      <c r="M24" s="128">
        <v>85</v>
      </c>
      <c r="N24" s="29">
        <f t="shared" si="0"/>
        <v>1266</v>
      </c>
      <c r="O24" s="29">
        <f t="shared" si="1"/>
        <v>866</v>
      </c>
      <c r="P24" s="29">
        <f t="shared" si="2"/>
        <v>5</v>
      </c>
      <c r="Q24" s="121" t="str">
        <f t="shared" si="3"/>
        <v>ж</v>
      </c>
      <c r="R24" s="122">
        <f t="shared" si="4"/>
        <v>83</v>
      </c>
      <c r="S24" s="122"/>
      <c r="AA24" s="18"/>
    </row>
    <row r="25" spans="1:27" s="9" customFormat="1" ht="12.75" customHeight="1">
      <c r="A25" s="120">
        <f t="shared" si="5"/>
        <v>24</v>
      </c>
      <c r="B25" s="120"/>
      <c r="C25" s="3" t="s">
        <v>250</v>
      </c>
      <c r="D25" s="4" t="s">
        <v>63</v>
      </c>
      <c r="E25" s="26">
        <v>30</v>
      </c>
      <c r="F25" s="34">
        <v>200</v>
      </c>
      <c r="G25" s="26">
        <v>27</v>
      </c>
      <c r="H25" s="34">
        <v>200</v>
      </c>
      <c r="I25" s="26">
        <v>29</v>
      </c>
      <c r="J25" s="34">
        <v>200</v>
      </c>
      <c r="K25" s="34">
        <v>200</v>
      </c>
      <c r="L25" s="34">
        <v>200</v>
      </c>
      <c r="M25" s="127">
        <v>200</v>
      </c>
      <c r="N25" s="29">
        <f t="shared" si="0"/>
        <v>1286</v>
      </c>
      <c r="O25" s="29">
        <f t="shared" si="1"/>
        <v>886</v>
      </c>
      <c r="P25" s="29">
        <f t="shared" si="2"/>
        <v>3</v>
      </c>
      <c r="Q25" s="121" t="str">
        <f t="shared" si="3"/>
        <v>ж</v>
      </c>
      <c r="R25" s="122">
        <f t="shared" si="4"/>
        <v>27</v>
      </c>
      <c r="S25" s="122"/>
      <c r="AA25" s="123">
        <v>453.07</v>
      </c>
    </row>
    <row r="26" spans="1:27" s="9" customFormat="1" ht="12.75" customHeight="1">
      <c r="A26" s="120">
        <f t="shared" si="5"/>
        <v>25</v>
      </c>
      <c r="B26" s="120"/>
      <c r="C26" s="3" t="s">
        <v>249</v>
      </c>
      <c r="D26" s="4" t="s">
        <v>9</v>
      </c>
      <c r="E26" s="34">
        <v>200</v>
      </c>
      <c r="F26" s="34">
        <v>200</v>
      </c>
      <c r="G26" s="34">
        <v>200</v>
      </c>
      <c r="H26" s="34">
        <v>200</v>
      </c>
      <c r="I26" s="34">
        <v>200</v>
      </c>
      <c r="J26" s="126">
        <v>89</v>
      </c>
      <c r="K26" s="126">
        <v>71</v>
      </c>
      <c r="L26" s="126">
        <v>73</v>
      </c>
      <c r="M26" s="126">
        <v>62</v>
      </c>
      <c r="N26" s="29">
        <f t="shared" si="0"/>
        <v>1295</v>
      </c>
      <c r="O26" s="29">
        <f t="shared" si="1"/>
        <v>895</v>
      </c>
      <c r="P26" s="29">
        <f t="shared" si="2"/>
        <v>4</v>
      </c>
      <c r="Q26" s="121" t="str">
        <f t="shared" si="3"/>
        <v>ж</v>
      </c>
      <c r="R26" s="122">
        <f t="shared" si="4"/>
        <v>62</v>
      </c>
      <c r="S26" s="122"/>
      <c r="AA26" s="18">
        <v>300</v>
      </c>
    </row>
    <row r="27" spans="1:27" s="9" customFormat="1" ht="12.75" customHeight="1">
      <c r="A27" s="120">
        <f t="shared" si="5"/>
        <v>26</v>
      </c>
      <c r="B27" s="120"/>
      <c r="C27" s="3" t="s">
        <v>203</v>
      </c>
      <c r="D27" s="4" t="s">
        <v>63</v>
      </c>
      <c r="E27" s="126">
        <v>99</v>
      </c>
      <c r="F27" s="126">
        <v>72</v>
      </c>
      <c r="G27" s="34">
        <v>200</v>
      </c>
      <c r="H27" s="126">
        <v>67</v>
      </c>
      <c r="I27" s="34">
        <v>200</v>
      </c>
      <c r="J27" s="34">
        <v>200</v>
      </c>
      <c r="K27" s="34">
        <v>200</v>
      </c>
      <c r="L27" s="34">
        <v>200</v>
      </c>
      <c r="M27" s="126">
        <v>64</v>
      </c>
      <c r="N27" s="29">
        <f t="shared" si="0"/>
        <v>1302</v>
      </c>
      <c r="O27" s="29">
        <f t="shared" si="1"/>
        <v>902</v>
      </c>
      <c r="P27" s="29">
        <f t="shared" si="2"/>
        <v>4</v>
      </c>
      <c r="Q27" s="121" t="str">
        <f t="shared" si="3"/>
        <v>ж</v>
      </c>
      <c r="R27" s="122">
        <f t="shared" si="4"/>
        <v>64</v>
      </c>
      <c r="S27" s="122"/>
      <c r="AA27" s="123">
        <v>460.01</v>
      </c>
    </row>
    <row r="28" spans="1:27" s="9" customFormat="1" ht="12.75" customHeight="1">
      <c r="A28" s="120">
        <f t="shared" si="5"/>
        <v>27</v>
      </c>
      <c r="B28" s="120"/>
      <c r="C28" s="3" t="s">
        <v>254</v>
      </c>
      <c r="D28" s="5" t="s">
        <v>208</v>
      </c>
      <c r="E28" s="34">
        <v>200</v>
      </c>
      <c r="F28" s="34">
        <v>200</v>
      </c>
      <c r="G28" s="128">
        <v>100</v>
      </c>
      <c r="H28" s="34">
        <v>200</v>
      </c>
      <c r="I28" s="34">
        <v>200</v>
      </c>
      <c r="J28" s="34">
        <v>200</v>
      </c>
      <c r="K28" s="126">
        <v>72</v>
      </c>
      <c r="L28" s="126">
        <v>71</v>
      </c>
      <c r="M28" s="126">
        <v>63</v>
      </c>
      <c r="N28" s="29">
        <f t="shared" si="0"/>
        <v>1306</v>
      </c>
      <c r="O28" s="29">
        <f t="shared" si="1"/>
        <v>906</v>
      </c>
      <c r="P28" s="29">
        <f t="shared" si="2"/>
        <v>4</v>
      </c>
      <c r="Q28" s="121" t="str">
        <f t="shared" si="3"/>
        <v>ж</v>
      </c>
      <c r="R28" s="122">
        <f t="shared" si="4"/>
        <v>63</v>
      </c>
      <c r="S28" s="122"/>
      <c r="AA28" s="123">
        <v>460.01</v>
      </c>
    </row>
    <row r="29" spans="1:27" s="9" customFormat="1" ht="12.75" customHeight="1">
      <c r="A29" s="120">
        <f t="shared" si="5"/>
        <v>28</v>
      </c>
      <c r="B29" s="120"/>
      <c r="C29" s="3" t="s">
        <v>231</v>
      </c>
      <c r="D29" s="4" t="s">
        <v>54</v>
      </c>
      <c r="E29" s="34">
        <v>200</v>
      </c>
      <c r="F29" s="34">
        <v>200</v>
      </c>
      <c r="G29" s="34">
        <v>200</v>
      </c>
      <c r="H29" s="34">
        <v>200</v>
      </c>
      <c r="I29" s="34">
        <v>200</v>
      </c>
      <c r="J29" s="34">
        <v>200</v>
      </c>
      <c r="K29" s="126">
        <v>74</v>
      </c>
      <c r="L29" s="126">
        <v>70</v>
      </c>
      <c r="M29" s="126">
        <v>67</v>
      </c>
      <c r="N29" s="29">
        <f t="shared" si="0"/>
        <v>1411</v>
      </c>
      <c r="O29" s="29">
        <f t="shared" si="1"/>
        <v>1011</v>
      </c>
      <c r="P29" s="29">
        <f t="shared" si="2"/>
        <v>3</v>
      </c>
      <c r="Q29" s="121" t="str">
        <f t="shared" si="3"/>
        <v>ж</v>
      </c>
      <c r="R29" s="122">
        <f t="shared" si="4"/>
        <v>67</v>
      </c>
      <c r="S29" s="122"/>
      <c r="AA29" s="18"/>
    </row>
    <row r="30" spans="1:27" s="9" customFormat="1" ht="12.75" customHeight="1">
      <c r="A30" s="120">
        <f t="shared" si="5"/>
        <v>29</v>
      </c>
      <c r="B30" s="120"/>
      <c r="C30" s="3" t="s">
        <v>53</v>
      </c>
      <c r="D30" s="4" t="s">
        <v>54</v>
      </c>
      <c r="E30" s="34">
        <v>200</v>
      </c>
      <c r="F30" s="34">
        <v>200</v>
      </c>
      <c r="G30" s="34">
        <v>200</v>
      </c>
      <c r="H30" s="34">
        <v>200</v>
      </c>
      <c r="I30" s="5">
        <v>6</v>
      </c>
      <c r="J30" s="34">
        <v>200</v>
      </c>
      <c r="K30" s="34">
        <v>200</v>
      </c>
      <c r="L30" s="5">
        <v>8</v>
      </c>
      <c r="M30" s="127">
        <v>200</v>
      </c>
      <c r="N30" s="29">
        <f t="shared" si="0"/>
        <v>1414</v>
      </c>
      <c r="O30" s="29">
        <f t="shared" si="1"/>
        <v>1014</v>
      </c>
      <c r="P30" s="29">
        <f t="shared" si="2"/>
        <v>2</v>
      </c>
      <c r="Q30" s="121" t="str">
        <f t="shared" si="3"/>
        <v>ж</v>
      </c>
      <c r="R30" s="122">
        <f t="shared" si="4"/>
        <v>6</v>
      </c>
      <c r="S30" s="122"/>
      <c r="AA30" s="18"/>
    </row>
    <row r="31" spans="1:27" s="9" customFormat="1" ht="12.75" customHeight="1">
      <c r="A31" s="120">
        <f t="shared" si="5"/>
        <v>30</v>
      </c>
      <c r="B31" s="120"/>
      <c r="C31" s="3" t="s">
        <v>148</v>
      </c>
      <c r="D31" s="4" t="s">
        <v>51</v>
      </c>
      <c r="E31" s="5">
        <v>13</v>
      </c>
      <c r="F31" s="34">
        <v>200</v>
      </c>
      <c r="G31" s="5">
        <v>13</v>
      </c>
      <c r="H31" s="34">
        <v>200</v>
      </c>
      <c r="I31" s="34">
        <v>200</v>
      </c>
      <c r="J31" s="34">
        <v>200</v>
      </c>
      <c r="K31" s="34">
        <v>200</v>
      </c>
      <c r="L31" s="34">
        <v>200</v>
      </c>
      <c r="M31" s="127">
        <v>200</v>
      </c>
      <c r="N31" s="29">
        <f t="shared" si="0"/>
        <v>1426</v>
      </c>
      <c r="O31" s="29">
        <f t="shared" si="1"/>
        <v>1026</v>
      </c>
      <c r="P31" s="29">
        <f t="shared" si="2"/>
        <v>2</v>
      </c>
      <c r="Q31" s="121" t="str">
        <f t="shared" si="3"/>
        <v>ж</v>
      </c>
      <c r="R31" s="122">
        <f t="shared" si="4"/>
        <v>13</v>
      </c>
      <c r="S31" s="122"/>
      <c r="AA31" s="18"/>
    </row>
    <row r="32" spans="1:27" s="9" customFormat="1" ht="12.75" customHeight="1">
      <c r="A32" s="120">
        <f t="shared" si="5"/>
        <v>31</v>
      </c>
      <c r="B32" s="120"/>
      <c r="C32" s="3" t="s">
        <v>308</v>
      </c>
      <c r="D32" s="4" t="s">
        <v>236</v>
      </c>
      <c r="E32" s="34">
        <v>200</v>
      </c>
      <c r="F32" s="34">
        <v>200</v>
      </c>
      <c r="G32" s="34">
        <v>200</v>
      </c>
      <c r="H32" s="128">
        <v>73</v>
      </c>
      <c r="I32" s="34">
        <v>200</v>
      </c>
      <c r="J32" s="126">
        <v>85</v>
      </c>
      <c r="K32" s="34">
        <v>200</v>
      </c>
      <c r="L32" s="126">
        <v>76</v>
      </c>
      <c r="M32" s="127">
        <v>200</v>
      </c>
      <c r="N32" s="29">
        <f t="shared" si="0"/>
        <v>1434</v>
      </c>
      <c r="O32" s="29">
        <f t="shared" si="1"/>
        <v>1034</v>
      </c>
      <c r="P32" s="29">
        <f t="shared" si="2"/>
        <v>3</v>
      </c>
      <c r="Q32" s="121" t="str">
        <f t="shared" si="3"/>
        <v>ж</v>
      </c>
      <c r="R32" s="122">
        <f t="shared" si="4"/>
        <v>73</v>
      </c>
      <c r="S32" s="122"/>
      <c r="AA32" s="18"/>
    </row>
    <row r="33" spans="1:27" s="9" customFormat="1" ht="12.75" customHeight="1">
      <c r="A33" s="120">
        <f t="shared" si="5"/>
        <v>32</v>
      </c>
      <c r="B33" s="120"/>
      <c r="C33" s="3" t="s">
        <v>102</v>
      </c>
      <c r="D33" s="4" t="s">
        <v>103</v>
      </c>
      <c r="E33" s="26">
        <v>22</v>
      </c>
      <c r="F33" s="34">
        <v>200</v>
      </c>
      <c r="G33" s="26">
        <v>26</v>
      </c>
      <c r="H33" s="34">
        <v>200</v>
      </c>
      <c r="I33" s="34">
        <v>200</v>
      </c>
      <c r="J33" s="34">
        <v>200</v>
      </c>
      <c r="K33" s="34">
        <v>200</v>
      </c>
      <c r="L33" s="34">
        <v>200</v>
      </c>
      <c r="M33" s="127">
        <v>200</v>
      </c>
      <c r="N33" s="29">
        <f t="shared" si="0"/>
        <v>1448</v>
      </c>
      <c r="O33" s="29">
        <f t="shared" si="1"/>
        <v>1048</v>
      </c>
      <c r="P33" s="29">
        <f t="shared" si="2"/>
        <v>2</v>
      </c>
      <c r="Q33" s="121" t="str">
        <f t="shared" si="3"/>
        <v>ж</v>
      </c>
      <c r="R33" s="122">
        <f t="shared" si="4"/>
        <v>22</v>
      </c>
      <c r="S33" s="122"/>
      <c r="AA33" s="18"/>
    </row>
    <row r="34" spans="1:27" s="9" customFormat="1" ht="12.75" customHeight="1">
      <c r="A34" s="120">
        <f t="shared" si="5"/>
        <v>33</v>
      </c>
      <c r="B34" s="120"/>
      <c r="C34" s="3" t="s">
        <v>187</v>
      </c>
      <c r="D34" s="4" t="s">
        <v>54</v>
      </c>
      <c r="E34" s="34">
        <v>200</v>
      </c>
      <c r="F34" s="34">
        <v>200</v>
      </c>
      <c r="G34" s="34">
        <v>200</v>
      </c>
      <c r="H34" s="34">
        <v>200</v>
      </c>
      <c r="I34" s="34">
        <v>200</v>
      </c>
      <c r="J34" s="34">
        <v>200</v>
      </c>
      <c r="K34" s="34">
        <v>200</v>
      </c>
      <c r="L34" s="124">
        <v>38</v>
      </c>
      <c r="M34" s="124">
        <v>32</v>
      </c>
      <c r="N34" s="29">
        <f aca="true" t="shared" si="6" ref="N34:N57">SUM(E34:M34)</f>
        <v>1470</v>
      </c>
      <c r="O34" s="29">
        <f aca="true" t="shared" si="7" ref="O34:O57">N34-LARGE(E34:M34,1)-LARGE(E34:M34,2)</f>
        <v>1070</v>
      </c>
      <c r="P34" s="29">
        <f aca="true" t="shared" si="8" ref="P34:P58">COUNTIF(E34:M34,"&lt;200")</f>
        <v>2</v>
      </c>
      <c r="Q34" s="121" t="str">
        <f aca="true" t="shared" si="9" ref="Q34:Q58">IF(ISNUMBER(SEARCH("Игорь",C34))+ISNUMBER(SEARCH("Илья",C34))+ISNUMBER(SEARCH("Никита",C34))+ISNUMBER(SEARCH("Данила",C34)),"м",IF((RIGHT(C34,1)="а")+(RIGHT(C34,1)="я")+(RIGHT(C34,1)="ь"),"ж","м"))</f>
        <v>ж</v>
      </c>
      <c r="R34" s="122">
        <f aca="true" t="shared" si="10" ref="R34:R58">SMALL(E34:M34,1)</f>
        <v>32</v>
      </c>
      <c r="S34" s="122"/>
      <c r="AA34" s="18"/>
    </row>
    <row r="35" spans="1:27" s="9" customFormat="1" ht="12.75" customHeight="1">
      <c r="A35" s="120">
        <f aca="true" t="shared" si="11" ref="A35:A58">A34+1</f>
        <v>34</v>
      </c>
      <c r="B35" s="120"/>
      <c r="C35" s="3" t="s">
        <v>69</v>
      </c>
      <c r="D35" s="4" t="s">
        <v>24</v>
      </c>
      <c r="E35" s="34">
        <v>200</v>
      </c>
      <c r="F35" s="34">
        <v>200</v>
      </c>
      <c r="G35" s="34">
        <v>200</v>
      </c>
      <c r="H35" s="128">
        <v>92</v>
      </c>
      <c r="I35" s="34">
        <v>200</v>
      </c>
      <c r="J35" s="128">
        <v>100</v>
      </c>
      <c r="K35" s="34">
        <v>200</v>
      </c>
      <c r="L35" s="34">
        <v>200</v>
      </c>
      <c r="M35" s="128">
        <v>82</v>
      </c>
      <c r="N35" s="29">
        <f t="shared" si="6"/>
        <v>1474</v>
      </c>
      <c r="O35" s="29">
        <f t="shared" si="7"/>
        <v>1074</v>
      </c>
      <c r="P35" s="29">
        <f t="shared" si="8"/>
        <v>3</v>
      </c>
      <c r="Q35" s="121" t="str">
        <f t="shared" si="9"/>
        <v>ж</v>
      </c>
      <c r="R35" s="122">
        <f t="shared" si="10"/>
        <v>82</v>
      </c>
      <c r="S35" s="122"/>
      <c r="AA35" s="123">
        <v>218.23</v>
      </c>
    </row>
    <row r="36" spans="1:27" s="9" customFormat="1" ht="12.75" customHeight="1">
      <c r="A36" s="120">
        <f t="shared" si="11"/>
        <v>35</v>
      </c>
      <c r="B36" s="120"/>
      <c r="C36" s="3" t="s">
        <v>8</v>
      </c>
      <c r="D36" s="4" t="s">
        <v>9</v>
      </c>
      <c r="E36" s="34">
        <v>200</v>
      </c>
      <c r="F36" s="34">
        <v>200</v>
      </c>
      <c r="G36" s="34">
        <v>200</v>
      </c>
      <c r="H36" s="34">
        <v>200</v>
      </c>
      <c r="I36" s="128">
        <v>97</v>
      </c>
      <c r="J36" s="128">
        <v>104</v>
      </c>
      <c r="K36" s="128">
        <v>92</v>
      </c>
      <c r="L36" s="34">
        <v>200</v>
      </c>
      <c r="M36" s="127">
        <v>200</v>
      </c>
      <c r="N36" s="29">
        <f t="shared" si="6"/>
        <v>1493</v>
      </c>
      <c r="O36" s="29">
        <f t="shared" si="7"/>
        <v>1093</v>
      </c>
      <c r="P36" s="29">
        <f t="shared" si="8"/>
        <v>3</v>
      </c>
      <c r="Q36" s="121" t="str">
        <f t="shared" si="9"/>
        <v>ж</v>
      </c>
      <c r="R36" s="122">
        <f t="shared" si="10"/>
        <v>92</v>
      </c>
      <c r="S36" s="122"/>
      <c r="AA36" s="123"/>
    </row>
    <row r="37" spans="1:27" s="9" customFormat="1" ht="12.75" customHeight="1">
      <c r="A37" s="120">
        <f t="shared" si="11"/>
        <v>36</v>
      </c>
      <c r="B37" s="120"/>
      <c r="C37" s="3" t="s">
        <v>173</v>
      </c>
      <c r="D37" s="5" t="s">
        <v>174</v>
      </c>
      <c r="E37" s="34">
        <v>200</v>
      </c>
      <c r="F37" s="34">
        <v>200</v>
      </c>
      <c r="G37" s="128">
        <v>118</v>
      </c>
      <c r="H37" s="34">
        <v>200</v>
      </c>
      <c r="I37" s="34">
        <v>200</v>
      </c>
      <c r="J37" s="34">
        <v>200</v>
      </c>
      <c r="K37" s="128">
        <v>102</v>
      </c>
      <c r="L37" s="34">
        <v>200</v>
      </c>
      <c r="M37" s="128">
        <v>95</v>
      </c>
      <c r="N37" s="29">
        <f t="shared" si="6"/>
        <v>1515</v>
      </c>
      <c r="O37" s="29">
        <f t="shared" si="7"/>
        <v>1115</v>
      </c>
      <c r="P37" s="29">
        <f t="shared" si="8"/>
        <v>3</v>
      </c>
      <c r="Q37" s="121" t="str">
        <f t="shared" si="9"/>
        <v>ж</v>
      </c>
      <c r="R37" s="122">
        <f t="shared" si="10"/>
        <v>95</v>
      </c>
      <c r="S37" s="122"/>
      <c r="AA37" s="123">
        <v>100</v>
      </c>
    </row>
    <row r="38" spans="1:27" s="9" customFormat="1" ht="12.75" customHeight="1">
      <c r="A38" s="120">
        <f t="shared" si="11"/>
        <v>37</v>
      </c>
      <c r="B38" s="120"/>
      <c r="C38" s="3" t="s">
        <v>315</v>
      </c>
      <c r="D38" s="4" t="s">
        <v>5</v>
      </c>
      <c r="E38" s="124">
        <v>62</v>
      </c>
      <c r="F38" s="34">
        <v>200</v>
      </c>
      <c r="G38" s="34">
        <v>200</v>
      </c>
      <c r="H38" s="34">
        <v>200</v>
      </c>
      <c r="I38" s="34">
        <v>200</v>
      </c>
      <c r="J38" s="124">
        <v>54</v>
      </c>
      <c r="K38" s="34">
        <v>200</v>
      </c>
      <c r="L38" s="34">
        <v>200</v>
      </c>
      <c r="M38" s="127">
        <v>200</v>
      </c>
      <c r="N38" s="29">
        <f t="shared" si="6"/>
        <v>1516</v>
      </c>
      <c r="O38" s="29">
        <f t="shared" si="7"/>
        <v>1116</v>
      </c>
      <c r="P38" s="29">
        <f t="shared" si="8"/>
        <v>2</v>
      </c>
      <c r="Q38" s="121" t="str">
        <f t="shared" si="9"/>
        <v>ж</v>
      </c>
      <c r="R38" s="122">
        <f t="shared" si="10"/>
        <v>54</v>
      </c>
      <c r="S38" s="122"/>
      <c r="AA38" s="18">
        <v>250</v>
      </c>
    </row>
    <row r="39" spans="1:27" s="9" customFormat="1" ht="12.75" customHeight="1">
      <c r="A39" s="120">
        <f t="shared" si="11"/>
        <v>38</v>
      </c>
      <c r="B39" s="120"/>
      <c r="C39" s="3" t="s">
        <v>248</v>
      </c>
      <c r="D39" s="4" t="s">
        <v>78</v>
      </c>
      <c r="E39" s="124">
        <v>66</v>
      </c>
      <c r="F39" s="34">
        <v>200</v>
      </c>
      <c r="G39" s="124">
        <v>58</v>
      </c>
      <c r="H39" s="34">
        <v>200</v>
      </c>
      <c r="I39" s="34">
        <v>200</v>
      </c>
      <c r="J39" s="34">
        <v>200</v>
      </c>
      <c r="K39" s="34">
        <v>200</v>
      </c>
      <c r="L39" s="34">
        <v>200</v>
      </c>
      <c r="M39" s="127">
        <v>200</v>
      </c>
      <c r="N39" s="29">
        <f t="shared" si="6"/>
        <v>1524</v>
      </c>
      <c r="O39" s="29">
        <f t="shared" si="7"/>
        <v>1124</v>
      </c>
      <c r="P39" s="29">
        <f t="shared" si="8"/>
        <v>2</v>
      </c>
      <c r="Q39" s="121" t="str">
        <f t="shared" si="9"/>
        <v>ж</v>
      </c>
      <c r="R39" s="122">
        <f t="shared" si="10"/>
        <v>58</v>
      </c>
      <c r="S39" s="122"/>
      <c r="AA39" s="18">
        <v>250</v>
      </c>
    </row>
    <row r="40" spans="1:27" s="9" customFormat="1" ht="12.75" customHeight="1">
      <c r="A40" s="120">
        <f t="shared" si="11"/>
        <v>39</v>
      </c>
      <c r="B40" s="120"/>
      <c r="C40" s="3" t="s">
        <v>101</v>
      </c>
      <c r="D40" s="4" t="s">
        <v>9</v>
      </c>
      <c r="E40" s="126">
        <v>82</v>
      </c>
      <c r="F40" s="124">
        <v>52</v>
      </c>
      <c r="G40" s="34">
        <v>200</v>
      </c>
      <c r="H40" s="34">
        <v>200</v>
      </c>
      <c r="I40" s="34">
        <v>200</v>
      </c>
      <c r="J40" s="34">
        <v>200</v>
      </c>
      <c r="K40" s="34">
        <v>200</v>
      </c>
      <c r="L40" s="34">
        <v>200</v>
      </c>
      <c r="M40" s="127">
        <v>200</v>
      </c>
      <c r="N40" s="29">
        <f t="shared" si="6"/>
        <v>1534</v>
      </c>
      <c r="O40" s="29">
        <f t="shared" si="7"/>
        <v>1134</v>
      </c>
      <c r="P40" s="29">
        <f t="shared" si="8"/>
        <v>2</v>
      </c>
      <c r="Q40" s="121" t="str">
        <f t="shared" si="9"/>
        <v>ж</v>
      </c>
      <c r="R40" s="122">
        <f t="shared" si="10"/>
        <v>52</v>
      </c>
      <c r="S40" s="122"/>
      <c r="AA40" s="18">
        <v>250</v>
      </c>
    </row>
    <row r="41" spans="1:27" s="9" customFormat="1" ht="12.75" customHeight="1">
      <c r="A41" s="120">
        <f t="shared" si="11"/>
        <v>40</v>
      </c>
      <c r="B41" s="120"/>
      <c r="C41" s="3" t="s">
        <v>202</v>
      </c>
      <c r="D41" s="4" t="s">
        <v>61</v>
      </c>
      <c r="E41" s="34">
        <v>200</v>
      </c>
      <c r="F41" s="34">
        <v>200</v>
      </c>
      <c r="G41" s="34">
        <v>200</v>
      </c>
      <c r="H41" s="34">
        <v>200</v>
      </c>
      <c r="I41" s="34">
        <v>200</v>
      </c>
      <c r="J41" s="128">
        <v>94</v>
      </c>
      <c r="K41" s="34">
        <v>200</v>
      </c>
      <c r="L41" s="126">
        <v>75</v>
      </c>
      <c r="M41" s="127">
        <v>200</v>
      </c>
      <c r="N41" s="29">
        <f t="shared" si="6"/>
        <v>1569</v>
      </c>
      <c r="O41" s="29">
        <f t="shared" si="7"/>
        <v>1169</v>
      </c>
      <c r="P41" s="29">
        <f t="shared" si="8"/>
        <v>2</v>
      </c>
      <c r="Q41" s="121" t="str">
        <f t="shared" si="9"/>
        <v>ж</v>
      </c>
      <c r="R41" s="122">
        <f t="shared" si="10"/>
        <v>75</v>
      </c>
      <c r="S41" s="122"/>
      <c r="AA41" s="18">
        <v>250</v>
      </c>
    </row>
    <row r="42" spans="1:27" s="9" customFormat="1" ht="12.75" customHeight="1">
      <c r="A42" s="120">
        <f t="shared" si="11"/>
        <v>41</v>
      </c>
      <c r="B42" s="120"/>
      <c r="C42" s="3" t="s">
        <v>284</v>
      </c>
      <c r="D42" s="4" t="s">
        <v>24</v>
      </c>
      <c r="E42" s="34">
        <v>200</v>
      </c>
      <c r="F42" s="128">
        <v>81</v>
      </c>
      <c r="G42" s="128">
        <v>111</v>
      </c>
      <c r="H42" s="34">
        <v>200</v>
      </c>
      <c r="I42" s="34">
        <v>200</v>
      </c>
      <c r="J42" s="34">
        <v>200</v>
      </c>
      <c r="K42" s="34">
        <v>200</v>
      </c>
      <c r="L42" s="34">
        <v>200</v>
      </c>
      <c r="M42" s="127">
        <v>200</v>
      </c>
      <c r="N42" s="29">
        <f t="shared" si="6"/>
        <v>1592</v>
      </c>
      <c r="O42" s="29">
        <f t="shared" si="7"/>
        <v>1192</v>
      </c>
      <c r="P42" s="29">
        <f t="shared" si="8"/>
        <v>2</v>
      </c>
      <c r="Q42" s="121" t="str">
        <f t="shared" si="9"/>
        <v>ж</v>
      </c>
      <c r="R42" s="122">
        <f t="shared" si="10"/>
        <v>81</v>
      </c>
      <c r="S42" s="122"/>
      <c r="AA42" s="18">
        <v>250</v>
      </c>
    </row>
    <row r="43" spans="1:27" s="9" customFormat="1" ht="12.75" customHeight="1">
      <c r="A43" s="120">
        <f t="shared" si="11"/>
        <v>42</v>
      </c>
      <c r="B43" s="120"/>
      <c r="C43" s="3" t="s">
        <v>310</v>
      </c>
      <c r="D43" s="4"/>
      <c r="E43" s="5">
        <v>2</v>
      </c>
      <c r="F43" s="34">
        <v>200</v>
      </c>
      <c r="G43" s="34">
        <v>200</v>
      </c>
      <c r="H43" s="34">
        <v>200</v>
      </c>
      <c r="I43" s="34">
        <v>200</v>
      </c>
      <c r="J43" s="34">
        <v>200</v>
      </c>
      <c r="K43" s="34">
        <v>200</v>
      </c>
      <c r="L43" s="34">
        <v>200</v>
      </c>
      <c r="M43" s="127">
        <v>200</v>
      </c>
      <c r="N43" s="29">
        <f t="shared" si="6"/>
        <v>1602</v>
      </c>
      <c r="O43" s="29">
        <f t="shared" si="7"/>
        <v>1202</v>
      </c>
      <c r="P43" s="29">
        <f t="shared" si="8"/>
        <v>1</v>
      </c>
      <c r="Q43" s="121" t="str">
        <f t="shared" si="9"/>
        <v>ж</v>
      </c>
      <c r="R43" s="122">
        <f t="shared" si="10"/>
        <v>2</v>
      </c>
      <c r="S43" s="122"/>
      <c r="AA43" s="18"/>
    </row>
    <row r="44" spans="1:27" s="9" customFormat="1" ht="12.75" customHeight="1">
      <c r="A44" s="120">
        <f t="shared" si="11"/>
        <v>43</v>
      </c>
      <c r="B44" s="120"/>
      <c r="C44" s="3" t="s">
        <v>16</v>
      </c>
      <c r="D44" s="4" t="s">
        <v>17</v>
      </c>
      <c r="E44" s="34">
        <v>200</v>
      </c>
      <c r="F44" s="34">
        <v>200</v>
      </c>
      <c r="G44" s="34">
        <v>200</v>
      </c>
      <c r="H44" s="34">
        <v>200</v>
      </c>
      <c r="I44" s="34">
        <v>200</v>
      </c>
      <c r="J44" s="128">
        <v>111</v>
      </c>
      <c r="K44" s="128">
        <v>96</v>
      </c>
      <c r="L44" s="34">
        <v>200</v>
      </c>
      <c r="M44" s="127">
        <v>200</v>
      </c>
      <c r="N44" s="29">
        <f t="shared" si="6"/>
        <v>1607</v>
      </c>
      <c r="O44" s="29">
        <f t="shared" si="7"/>
        <v>1207</v>
      </c>
      <c r="P44" s="29">
        <f t="shared" si="8"/>
        <v>2</v>
      </c>
      <c r="Q44" s="121" t="str">
        <f t="shared" si="9"/>
        <v>ж</v>
      </c>
      <c r="R44" s="122">
        <f t="shared" si="10"/>
        <v>96</v>
      </c>
      <c r="S44" s="122"/>
      <c r="AA44" s="18">
        <v>250</v>
      </c>
    </row>
    <row r="45" spans="1:27" s="9" customFormat="1" ht="12.75" customHeight="1">
      <c r="A45" s="120">
        <f t="shared" si="11"/>
        <v>44</v>
      </c>
      <c r="B45" s="120"/>
      <c r="C45" s="3" t="s">
        <v>183</v>
      </c>
      <c r="D45" s="4" t="s">
        <v>184</v>
      </c>
      <c r="E45" s="127">
        <v>200</v>
      </c>
      <c r="F45" s="127">
        <v>200</v>
      </c>
      <c r="G45" s="127">
        <v>200</v>
      </c>
      <c r="H45" s="127">
        <v>200</v>
      </c>
      <c r="I45" s="127">
        <v>200</v>
      </c>
      <c r="J45" s="127">
        <v>200</v>
      </c>
      <c r="K45" s="127">
        <v>200</v>
      </c>
      <c r="L45" s="127">
        <v>200</v>
      </c>
      <c r="M45" s="5">
        <v>22</v>
      </c>
      <c r="N45" s="29">
        <f t="shared" si="6"/>
        <v>1622</v>
      </c>
      <c r="O45" s="29">
        <f t="shared" si="7"/>
        <v>1222</v>
      </c>
      <c r="P45" s="29">
        <f t="shared" si="8"/>
        <v>1</v>
      </c>
      <c r="Q45" s="121" t="str">
        <f t="shared" si="9"/>
        <v>ж</v>
      </c>
      <c r="R45" s="122">
        <f t="shared" si="10"/>
        <v>22</v>
      </c>
      <c r="S45" s="122"/>
      <c r="AA45" s="18"/>
    </row>
    <row r="46" spans="1:27" s="9" customFormat="1" ht="12.75" customHeight="1">
      <c r="A46" s="120">
        <f t="shared" si="11"/>
        <v>45</v>
      </c>
      <c r="B46" s="120"/>
      <c r="C46" s="3" t="s">
        <v>66</v>
      </c>
      <c r="D46" s="4" t="s">
        <v>24</v>
      </c>
      <c r="E46" s="26">
        <v>48</v>
      </c>
      <c r="F46" s="34">
        <v>200</v>
      </c>
      <c r="G46" s="34">
        <v>200</v>
      </c>
      <c r="H46" s="34">
        <v>200</v>
      </c>
      <c r="I46" s="34">
        <v>200</v>
      </c>
      <c r="J46" s="34">
        <v>200</v>
      </c>
      <c r="K46" s="34">
        <v>200</v>
      </c>
      <c r="L46" s="34">
        <v>200</v>
      </c>
      <c r="M46" s="127">
        <v>200</v>
      </c>
      <c r="N46" s="29">
        <f t="shared" si="6"/>
        <v>1648</v>
      </c>
      <c r="O46" s="29">
        <f t="shared" si="7"/>
        <v>1248</v>
      </c>
      <c r="P46" s="29">
        <f t="shared" si="8"/>
        <v>1</v>
      </c>
      <c r="Q46" s="121" t="str">
        <f t="shared" si="9"/>
        <v>ж</v>
      </c>
      <c r="R46" s="122">
        <f t="shared" si="10"/>
        <v>48</v>
      </c>
      <c r="S46" s="122"/>
      <c r="AA46" s="18">
        <v>150</v>
      </c>
    </row>
    <row r="47" spans="1:27" s="9" customFormat="1" ht="12.75" customHeight="1">
      <c r="A47" s="120">
        <f t="shared" si="11"/>
        <v>46</v>
      </c>
      <c r="B47" s="120"/>
      <c r="C47" s="3" t="s">
        <v>87</v>
      </c>
      <c r="D47" s="5" t="s">
        <v>71</v>
      </c>
      <c r="E47" s="34">
        <v>200</v>
      </c>
      <c r="F47" s="124">
        <v>49</v>
      </c>
      <c r="G47" s="34">
        <v>200</v>
      </c>
      <c r="H47" s="34">
        <v>200</v>
      </c>
      <c r="I47" s="34">
        <v>200</v>
      </c>
      <c r="J47" s="34">
        <v>200</v>
      </c>
      <c r="K47" s="34">
        <v>200</v>
      </c>
      <c r="L47" s="34">
        <v>200</v>
      </c>
      <c r="M47" s="127">
        <v>200</v>
      </c>
      <c r="N47" s="29">
        <f t="shared" si="6"/>
        <v>1649</v>
      </c>
      <c r="O47" s="29">
        <f t="shared" si="7"/>
        <v>1249</v>
      </c>
      <c r="P47" s="29">
        <f t="shared" si="8"/>
        <v>1</v>
      </c>
      <c r="Q47" s="121" t="str">
        <f t="shared" si="9"/>
        <v>ж</v>
      </c>
      <c r="R47" s="122">
        <f t="shared" si="10"/>
        <v>49</v>
      </c>
      <c r="S47" s="122"/>
      <c r="AA47" s="18">
        <v>150</v>
      </c>
    </row>
    <row r="48" spans="1:27" s="9" customFormat="1" ht="12.75" customHeight="1">
      <c r="A48" s="120">
        <f t="shared" si="11"/>
        <v>47</v>
      </c>
      <c r="B48" s="120"/>
      <c r="C48" s="3" t="s">
        <v>258</v>
      </c>
      <c r="D48" s="5" t="s">
        <v>63</v>
      </c>
      <c r="E48" s="34">
        <v>200</v>
      </c>
      <c r="F48" s="124">
        <v>50</v>
      </c>
      <c r="G48" s="34">
        <v>200</v>
      </c>
      <c r="H48" s="34">
        <v>200</v>
      </c>
      <c r="I48" s="34">
        <v>200</v>
      </c>
      <c r="J48" s="34">
        <v>200</v>
      </c>
      <c r="K48" s="34">
        <v>200</v>
      </c>
      <c r="L48" s="34">
        <v>200</v>
      </c>
      <c r="M48" s="127">
        <v>200</v>
      </c>
      <c r="N48" s="29">
        <f t="shared" si="6"/>
        <v>1650</v>
      </c>
      <c r="O48" s="29">
        <f t="shared" si="7"/>
        <v>1250</v>
      </c>
      <c r="P48" s="29">
        <f t="shared" si="8"/>
        <v>1</v>
      </c>
      <c r="Q48" s="121" t="str">
        <f t="shared" si="9"/>
        <v>ж</v>
      </c>
      <c r="R48" s="122">
        <f t="shared" si="10"/>
        <v>50</v>
      </c>
      <c r="S48" s="122"/>
      <c r="AA48" s="123">
        <v>259</v>
      </c>
    </row>
    <row r="49" spans="1:27" s="9" customFormat="1" ht="12.75" customHeight="1">
      <c r="A49" s="120">
        <f t="shared" si="11"/>
        <v>48</v>
      </c>
      <c r="B49"/>
      <c r="C49" s="3" t="s">
        <v>65</v>
      </c>
      <c r="D49" s="5" t="s">
        <v>24</v>
      </c>
      <c r="E49" s="34">
        <v>200</v>
      </c>
      <c r="F49" s="34">
        <v>200</v>
      </c>
      <c r="G49" s="34">
        <v>200</v>
      </c>
      <c r="H49" s="34">
        <v>200</v>
      </c>
      <c r="I49" s="34">
        <v>200</v>
      </c>
      <c r="J49" s="34">
        <v>200</v>
      </c>
      <c r="K49" s="128">
        <v>84</v>
      </c>
      <c r="L49" s="34">
        <v>200</v>
      </c>
      <c r="M49" s="127">
        <v>200</v>
      </c>
      <c r="N49" s="29">
        <f t="shared" si="6"/>
        <v>1684</v>
      </c>
      <c r="O49" s="29">
        <f t="shared" si="7"/>
        <v>1284</v>
      </c>
      <c r="P49" s="29">
        <f t="shared" si="8"/>
        <v>1</v>
      </c>
      <c r="Q49" s="121" t="str">
        <f t="shared" si="9"/>
        <v>ж</v>
      </c>
      <c r="R49" s="122">
        <f t="shared" si="10"/>
        <v>84</v>
      </c>
      <c r="S49" s="122"/>
      <c r="AA49" s="18"/>
    </row>
    <row r="50" spans="1:27" s="9" customFormat="1" ht="12.75" customHeight="1">
      <c r="A50" s="120">
        <f t="shared" si="11"/>
        <v>49</v>
      </c>
      <c r="B50"/>
      <c r="C50" s="3" t="s">
        <v>278</v>
      </c>
      <c r="D50" s="5" t="s">
        <v>19</v>
      </c>
      <c r="E50" s="34">
        <v>200</v>
      </c>
      <c r="F50" s="34">
        <v>200</v>
      </c>
      <c r="G50" s="34">
        <v>200</v>
      </c>
      <c r="H50" s="34">
        <v>200</v>
      </c>
      <c r="I50" s="34">
        <v>200</v>
      </c>
      <c r="J50" s="34">
        <v>200</v>
      </c>
      <c r="K50" s="34">
        <v>200</v>
      </c>
      <c r="L50" s="34">
        <v>200</v>
      </c>
      <c r="M50" s="128">
        <v>89</v>
      </c>
      <c r="N50" s="29">
        <f t="shared" si="6"/>
        <v>1689</v>
      </c>
      <c r="O50" s="29">
        <f t="shared" si="7"/>
        <v>1289</v>
      </c>
      <c r="P50" s="29">
        <f t="shared" si="8"/>
        <v>1</v>
      </c>
      <c r="Q50" s="121" t="str">
        <f t="shared" si="9"/>
        <v>ж</v>
      </c>
      <c r="R50" s="122">
        <f t="shared" si="10"/>
        <v>89</v>
      </c>
      <c r="S50" s="122"/>
      <c r="AA50" s="18">
        <v>150</v>
      </c>
    </row>
    <row r="51" spans="1:27" s="9" customFormat="1" ht="12.75" customHeight="1">
      <c r="A51" s="120">
        <f t="shared" si="11"/>
        <v>50</v>
      </c>
      <c r="B51"/>
      <c r="C51" s="3" t="s">
        <v>167</v>
      </c>
      <c r="D51" s="5" t="s">
        <v>168</v>
      </c>
      <c r="E51" s="34">
        <v>200</v>
      </c>
      <c r="F51" s="34">
        <v>200</v>
      </c>
      <c r="G51" s="34">
        <v>200</v>
      </c>
      <c r="H51" s="34">
        <v>200</v>
      </c>
      <c r="I51" s="34">
        <v>200</v>
      </c>
      <c r="J51" s="34">
        <v>200</v>
      </c>
      <c r="K51" s="34">
        <v>200</v>
      </c>
      <c r="L51" s="34">
        <v>200</v>
      </c>
      <c r="M51" s="128">
        <v>90</v>
      </c>
      <c r="N51" s="29">
        <f t="shared" si="6"/>
        <v>1690</v>
      </c>
      <c r="O51" s="29">
        <f t="shared" si="7"/>
        <v>1290</v>
      </c>
      <c r="P51" s="29">
        <f t="shared" si="8"/>
        <v>1</v>
      </c>
      <c r="Q51" s="121" t="str">
        <f t="shared" si="9"/>
        <v>ж</v>
      </c>
      <c r="R51" s="122">
        <f t="shared" si="10"/>
        <v>90</v>
      </c>
      <c r="S51" s="122"/>
      <c r="AA51" s="18">
        <v>150</v>
      </c>
    </row>
    <row r="52" spans="1:27" s="9" customFormat="1" ht="12.75" customHeight="1">
      <c r="A52" s="120">
        <f t="shared" si="11"/>
        <v>51</v>
      </c>
      <c r="B52"/>
      <c r="C52" s="3" t="s">
        <v>235</v>
      </c>
      <c r="D52" s="4" t="s">
        <v>236</v>
      </c>
      <c r="E52" s="34">
        <v>200</v>
      </c>
      <c r="F52" s="34">
        <v>200</v>
      </c>
      <c r="G52" s="34">
        <v>200</v>
      </c>
      <c r="H52" s="34">
        <v>200</v>
      </c>
      <c r="I52" s="128">
        <v>96</v>
      </c>
      <c r="J52" s="34">
        <v>200</v>
      </c>
      <c r="K52" s="34">
        <v>200</v>
      </c>
      <c r="L52" s="34">
        <v>200</v>
      </c>
      <c r="M52" s="127">
        <v>200</v>
      </c>
      <c r="N52" s="29">
        <f t="shared" si="6"/>
        <v>1696</v>
      </c>
      <c r="O52" s="29">
        <f t="shared" si="7"/>
        <v>1296</v>
      </c>
      <c r="P52" s="29">
        <f t="shared" si="8"/>
        <v>1</v>
      </c>
      <c r="Q52" s="121" t="str">
        <f t="shared" si="9"/>
        <v>ж</v>
      </c>
      <c r="R52" s="122">
        <f t="shared" si="10"/>
        <v>96</v>
      </c>
      <c r="S52" s="122"/>
      <c r="AA52" s="18"/>
    </row>
    <row r="53" spans="1:27" s="9" customFormat="1" ht="12.75" customHeight="1">
      <c r="A53" s="120">
        <f t="shared" si="11"/>
        <v>52</v>
      </c>
      <c r="B53"/>
      <c r="C53" s="3" t="s">
        <v>316</v>
      </c>
      <c r="D53" s="4" t="s">
        <v>5</v>
      </c>
      <c r="E53" s="126">
        <v>97</v>
      </c>
      <c r="F53" s="34">
        <v>200</v>
      </c>
      <c r="G53" s="34">
        <v>200</v>
      </c>
      <c r="H53" s="34">
        <v>200</v>
      </c>
      <c r="I53" s="34">
        <v>200</v>
      </c>
      <c r="J53" s="34">
        <v>200</v>
      </c>
      <c r="K53" s="34">
        <v>200</v>
      </c>
      <c r="L53" s="34">
        <v>200</v>
      </c>
      <c r="M53" s="127">
        <v>200</v>
      </c>
      <c r="N53" s="29">
        <f t="shared" si="6"/>
        <v>1697</v>
      </c>
      <c r="O53" s="29">
        <f t="shared" si="7"/>
        <v>1297</v>
      </c>
      <c r="P53" s="29">
        <f t="shared" si="8"/>
        <v>1</v>
      </c>
      <c r="Q53" s="121" t="str">
        <f t="shared" si="9"/>
        <v>ж</v>
      </c>
      <c r="R53" s="122">
        <f t="shared" si="10"/>
        <v>97</v>
      </c>
      <c r="S53" s="122"/>
      <c r="AA53" s="18"/>
    </row>
    <row r="54" spans="1:27" s="9" customFormat="1" ht="12.75" customHeight="1">
      <c r="A54" s="120">
        <f t="shared" si="11"/>
        <v>53</v>
      </c>
      <c r="B54"/>
      <c r="C54" s="3" t="s">
        <v>156</v>
      </c>
      <c r="D54" s="5" t="s">
        <v>157</v>
      </c>
      <c r="E54" s="34">
        <v>200</v>
      </c>
      <c r="F54" s="34">
        <v>200</v>
      </c>
      <c r="G54" s="34">
        <v>200</v>
      </c>
      <c r="H54" s="34">
        <v>200</v>
      </c>
      <c r="I54" s="34">
        <v>200</v>
      </c>
      <c r="J54" s="34">
        <v>200</v>
      </c>
      <c r="K54" s="128">
        <v>100</v>
      </c>
      <c r="L54" s="34">
        <v>200</v>
      </c>
      <c r="M54" s="127">
        <v>200</v>
      </c>
      <c r="N54" s="29">
        <f t="shared" si="6"/>
        <v>1700</v>
      </c>
      <c r="O54" s="29">
        <f t="shared" si="7"/>
        <v>1300</v>
      </c>
      <c r="P54" s="29">
        <f t="shared" si="8"/>
        <v>1</v>
      </c>
      <c r="Q54" s="121" t="str">
        <f t="shared" si="9"/>
        <v>ж</v>
      </c>
      <c r="R54" s="122">
        <f t="shared" si="10"/>
        <v>100</v>
      </c>
      <c r="S54" s="122"/>
      <c r="AA54" s="18"/>
    </row>
    <row r="55" spans="1:27" s="9" customFormat="1" ht="12.75" customHeight="1">
      <c r="A55" s="120">
        <f t="shared" si="11"/>
        <v>54</v>
      </c>
      <c r="B55"/>
      <c r="C55" s="3" t="s">
        <v>275</v>
      </c>
      <c r="D55" s="5" t="s">
        <v>157</v>
      </c>
      <c r="E55" s="34">
        <v>200</v>
      </c>
      <c r="F55" s="34">
        <v>200</v>
      </c>
      <c r="G55" s="34">
        <v>200</v>
      </c>
      <c r="H55" s="34">
        <v>200</v>
      </c>
      <c r="I55" s="34">
        <v>200</v>
      </c>
      <c r="J55" s="34">
        <v>200</v>
      </c>
      <c r="K55" s="128">
        <v>103</v>
      </c>
      <c r="L55" s="34">
        <v>200</v>
      </c>
      <c r="M55" s="127">
        <v>200</v>
      </c>
      <c r="N55" s="29">
        <f t="shared" si="6"/>
        <v>1703</v>
      </c>
      <c r="O55" s="29">
        <f t="shared" si="7"/>
        <v>1303</v>
      </c>
      <c r="P55" s="29">
        <f t="shared" si="8"/>
        <v>1</v>
      </c>
      <c r="Q55" s="121" t="str">
        <f t="shared" si="9"/>
        <v>ж</v>
      </c>
      <c r="R55" s="122">
        <f t="shared" si="10"/>
        <v>103</v>
      </c>
      <c r="S55" s="122"/>
      <c r="AA55" s="18"/>
    </row>
    <row r="56" spans="1:27" s="9" customFormat="1" ht="12.75" customHeight="1">
      <c r="A56" s="120">
        <f t="shared" si="11"/>
        <v>55</v>
      </c>
      <c r="B56"/>
      <c r="C56" s="3" t="s">
        <v>200</v>
      </c>
      <c r="D56" s="4" t="s">
        <v>80</v>
      </c>
      <c r="E56" s="34">
        <v>200</v>
      </c>
      <c r="F56" s="34">
        <v>200</v>
      </c>
      <c r="G56" s="34">
        <v>200</v>
      </c>
      <c r="H56" s="34">
        <v>200</v>
      </c>
      <c r="I56" s="34">
        <v>200</v>
      </c>
      <c r="J56" s="128">
        <v>112</v>
      </c>
      <c r="K56" s="34">
        <v>200</v>
      </c>
      <c r="L56" s="34">
        <v>200</v>
      </c>
      <c r="M56" s="127">
        <v>200</v>
      </c>
      <c r="N56" s="29">
        <f t="shared" si="6"/>
        <v>1712</v>
      </c>
      <c r="O56" s="29">
        <f t="shared" si="7"/>
        <v>1312</v>
      </c>
      <c r="P56" s="29">
        <f t="shared" si="8"/>
        <v>1</v>
      </c>
      <c r="Q56" s="121" t="str">
        <f t="shared" si="9"/>
        <v>ж</v>
      </c>
      <c r="R56" s="122">
        <f t="shared" si="10"/>
        <v>112</v>
      </c>
      <c r="S56" s="122"/>
      <c r="AA56" s="18"/>
    </row>
    <row r="57" spans="1:27" s="9" customFormat="1" ht="12.75" customHeight="1">
      <c r="A57" s="120">
        <f t="shared" si="11"/>
        <v>56</v>
      </c>
      <c r="B57"/>
      <c r="C57" s="3" t="s">
        <v>263</v>
      </c>
      <c r="D57" s="4" t="s">
        <v>17</v>
      </c>
      <c r="E57" s="34">
        <v>200</v>
      </c>
      <c r="F57" s="34">
        <v>200</v>
      </c>
      <c r="G57" s="34">
        <v>200</v>
      </c>
      <c r="H57" s="34">
        <v>200</v>
      </c>
      <c r="I57" s="34">
        <v>200</v>
      </c>
      <c r="J57" s="128">
        <v>114</v>
      </c>
      <c r="K57" s="34">
        <v>200</v>
      </c>
      <c r="L57" s="34">
        <v>200</v>
      </c>
      <c r="M57" s="127">
        <v>200</v>
      </c>
      <c r="N57" s="29">
        <f t="shared" si="6"/>
        <v>1714</v>
      </c>
      <c r="O57" s="29">
        <f t="shared" si="7"/>
        <v>1314</v>
      </c>
      <c r="P57" s="29">
        <f t="shared" si="8"/>
        <v>1</v>
      </c>
      <c r="Q57" s="121" t="str">
        <f t="shared" si="9"/>
        <v>ж</v>
      </c>
      <c r="R57" s="122">
        <f t="shared" si="10"/>
        <v>114</v>
      </c>
      <c r="S57" s="122"/>
      <c r="AA57" s="18"/>
    </row>
    <row r="58" spans="1:27" s="9" customFormat="1" ht="12.75" customHeight="1">
      <c r="A58" s="120">
        <f t="shared" si="11"/>
        <v>57</v>
      </c>
      <c r="B58"/>
      <c r="C58" s="3" t="s">
        <v>160</v>
      </c>
      <c r="D58" s="4" t="s">
        <v>24</v>
      </c>
      <c r="E58" s="34">
        <v>200</v>
      </c>
      <c r="F58" s="34">
        <v>200</v>
      </c>
      <c r="G58" s="34">
        <v>200</v>
      </c>
      <c r="H58" s="34">
        <v>200</v>
      </c>
      <c r="I58" s="34">
        <v>200</v>
      </c>
      <c r="J58" s="34">
        <v>200</v>
      </c>
      <c r="K58" s="34">
        <v>200</v>
      </c>
      <c r="L58" s="34">
        <v>200</v>
      </c>
      <c r="M58" s="126">
        <v>68</v>
      </c>
      <c r="N58" s="29"/>
      <c r="O58" s="29"/>
      <c r="P58" s="29">
        <f t="shared" si="8"/>
        <v>1</v>
      </c>
      <c r="Q58" s="121" t="str">
        <f t="shared" si="9"/>
        <v>ж</v>
      </c>
      <c r="R58" s="122">
        <f t="shared" si="10"/>
        <v>68</v>
      </c>
      <c r="S58" s="122"/>
      <c r="AA58" s="18"/>
    </row>
    <row r="59" ht="12.75" customHeight="1">
      <c r="IV59" s="9"/>
    </row>
    <row r="60" ht="12.75" customHeight="1">
      <c r="IV60" s="9"/>
    </row>
    <row r="61" ht="12.75" customHeight="1">
      <c r="IV61" s="9"/>
    </row>
    <row r="62" spans="1:256" ht="12.75" customHeight="1">
      <c r="A62" s="129"/>
      <c r="B62" s="129"/>
      <c r="C62" s="43" t="s">
        <v>559</v>
      </c>
      <c r="D62" s="44" t="s">
        <v>560</v>
      </c>
      <c r="E62" s="44"/>
      <c r="IV62" s="9"/>
    </row>
    <row r="63" spans="1:256" ht="12.75" customHeight="1">
      <c r="A63" s="129"/>
      <c r="B63" s="129"/>
      <c r="C63"/>
      <c r="D63" s="44"/>
      <c r="E63" s="44"/>
      <c r="IV63" s="9"/>
    </row>
    <row r="64" spans="1:256" ht="12.75" customHeight="1">
      <c r="A64" s="129"/>
      <c r="B64" s="129"/>
      <c r="C64" s="43"/>
      <c r="D64" s="44"/>
      <c r="E64" s="44"/>
      <c r="IV64" s="9"/>
    </row>
    <row r="65" spans="1:256" ht="12.75" customHeight="1">
      <c r="A65" s="129"/>
      <c r="B65" s="129"/>
      <c r="C65" s="43" t="s">
        <v>561</v>
      </c>
      <c r="D65" s="44" t="s">
        <v>562</v>
      </c>
      <c r="E65" s="44"/>
      <c r="IV65" s="9"/>
    </row>
    <row r="66" ht="12.75" customHeight="1">
      <c r="IV66" s="9"/>
    </row>
    <row r="67" ht="12.75" customHeight="1">
      <c r="IV67" s="9"/>
    </row>
    <row r="68" ht="12.75" customHeight="1">
      <c r="IV68" s="9"/>
    </row>
    <row r="69" ht="12.75" customHeight="1">
      <c r="IV69" s="9"/>
    </row>
    <row r="70" ht="12.75" customHeight="1">
      <c r="IV70" s="9"/>
    </row>
    <row r="71" ht="12.75" customHeight="1">
      <c r="IV71" s="9"/>
    </row>
    <row r="72" ht="12.75" customHeight="1">
      <c r="IV72" s="9"/>
    </row>
    <row r="73" ht="12.75" customHeight="1">
      <c r="IV73" s="9"/>
    </row>
    <row r="74" ht="12.75" customHeight="1">
      <c r="IV74" s="9"/>
    </row>
    <row r="75" ht="12.75" customHeight="1">
      <c r="IV75" s="9"/>
    </row>
    <row r="76" ht="12.75" customHeight="1">
      <c r="IV76" s="9"/>
    </row>
    <row r="77" ht="12.75" customHeight="1">
      <c r="IV77" s="9"/>
    </row>
    <row r="78" ht="12.75" customHeight="1">
      <c r="IV78" s="9"/>
    </row>
    <row r="79" ht="12.75" customHeight="1">
      <c r="IV79" s="9"/>
    </row>
    <row r="80" ht="12.75" customHeight="1">
      <c r="IV80" s="9"/>
    </row>
    <row r="81" ht="12.75" customHeight="1">
      <c r="IV81" s="9"/>
    </row>
    <row r="82" ht="12.75" customHeight="1">
      <c r="IV82" s="9"/>
    </row>
    <row r="83" ht="12.75" customHeight="1">
      <c r="IV83" s="9"/>
    </row>
    <row r="84" ht="12.75" customHeight="1">
      <c r="IV84" s="9"/>
    </row>
    <row r="85" ht="12.75" customHeight="1">
      <c r="IV85" s="9"/>
    </row>
    <row r="86" ht="12.75" customHeight="1">
      <c r="IV86" s="9"/>
    </row>
    <row r="87" ht="12.75" customHeight="1">
      <c r="IV87" s="9"/>
    </row>
    <row r="88" ht="12.75" customHeight="1">
      <c r="IV88" s="9"/>
    </row>
    <row r="89" ht="12.75" customHeight="1">
      <c r="IV89" s="9"/>
    </row>
    <row r="90" ht="12.75" customHeight="1">
      <c r="IV90" s="9"/>
    </row>
    <row r="91" ht="12.75" customHeight="1">
      <c r="IV91" s="9"/>
    </row>
    <row r="92" ht="12.75" customHeight="1">
      <c r="IV92" s="9"/>
    </row>
    <row r="93" ht="12.75" customHeight="1">
      <c r="IV93" s="9"/>
    </row>
    <row r="94" ht="12.75" customHeight="1">
      <c r="IV94" s="9"/>
    </row>
    <row r="95" ht="12.75" customHeight="1">
      <c r="IV95" s="9"/>
    </row>
    <row r="96" ht="12.75" customHeight="1">
      <c r="IV96" s="9"/>
    </row>
    <row r="97" ht="12.75" customHeight="1">
      <c r="IV97" s="9"/>
    </row>
    <row r="98" ht="12.75" customHeight="1">
      <c r="IV98" s="9"/>
    </row>
    <row r="99" ht="12.75" customHeight="1">
      <c r="IV99" s="9"/>
    </row>
    <row r="100" ht="12.75" customHeight="1">
      <c r="IV100" s="9"/>
    </row>
    <row r="101" ht="12.75" customHeight="1">
      <c r="IV101" s="9"/>
    </row>
    <row r="102" ht="12.75" customHeight="1">
      <c r="IV102" s="9"/>
    </row>
    <row r="103" ht="12.75" customHeight="1">
      <c r="IV103" s="9"/>
    </row>
    <row r="104" ht="12.75" customHeight="1">
      <c r="IV104" s="9"/>
    </row>
    <row r="105" ht="12.75" customHeight="1">
      <c r="IV105" s="9"/>
    </row>
    <row r="106" ht="12.75" customHeight="1">
      <c r="IV106" s="9"/>
    </row>
    <row r="107" ht="12.75" customHeight="1">
      <c r="IV107" s="9"/>
    </row>
    <row r="108" ht="12.75" customHeight="1">
      <c r="IV108" s="9"/>
    </row>
    <row r="109" ht="12.75" customHeight="1">
      <c r="IV109" s="9"/>
    </row>
    <row r="110" ht="12.75" customHeight="1">
      <c r="IV110" s="9"/>
    </row>
    <row r="111" ht="12.75" customHeight="1">
      <c r="IV111" s="9"/>
    </row>
    <row r="112" ht="12.75" customHeight="1">
      <c r="IV112" s="9"/>
    </row>
    <row r="113" ht="12.75" customHeight="1">
      <c r="IV113" s="9"/>
    </row>
    <row r="114" ht="12.75" customHeight="1">
      <c r="IV114" s="9"/>
    </row>
    <row r="115" ht="12.75" customHeight="1">
      <c r="IV115" s="9"/>
    </row>
    <row r="116" ht="12.75" customHeight="1">
      <c r="IV116" s="9"/>
    </row>
    <row r="117" ht="12.75" customHeight="1">
      <c r="IV117" s="9"/>
    </row>
    <row r="118" ht="12.75" customHeight="1">
      <c r="IV118" s="9"/>
    </row>
    <row r="119" ht="12.75" customHeight="1">
      <c r="IV119" s="9"/>
    </row>
    <row r="120" ht="12.75" customHeight="1">
      <c r="IV120" s="9"/>
    </row>
    <row r="121" ht="12.75" customHeight="1">
      <c r="IV121" s="9"/>
    </row>
    <row r="122" ht="12.75" customHeight="1">
      <c r="IV122" s="9"/>
    </row>
    <row r="123" ht="12.75" customHeight="1">
      <c r="IV123" s="9"/>
    </row>
    <row r="124" ht="12.75" customHeight="1">
      <c r="IV124" s="9"/>
    </row>
    <row r="125" ht="12.75" customHeight="1">
      <c r="IV125" s="9"/>
    </row>
    <row r="126" ht="12.75" customHeight="1">
      <c r="IV126" s="9"/>
    </row>
    <row r="127" ht="12.75" customHeight="1">
      <c r="IV127" s="9"/>
    </row>
    <row r="128" ht="12.75" customHeight="1">
      <c r="IV128" s="9"/>
    </row>
    <row r="129" ht="12.75" customHeight="1">
      <c r="IV129" s="9"/>
    </row>
    <row r="130" ht="12.75" customHeight="1">
      <c r="IV130" s="9"/>
    </row>
    <row r="131" ht="12.75" customHeight="1">
      <c r="IV131" s="9"/>
    </row>
    <row r="132" ht="12.75" customHeight="1">
      <c r="IV132" s="9"/>
    </row>
    <row r="133" ht="12.75" customHeight="1">
      <c r="IV133" s="9"/>
    </row>
    <row r="134" ht="12.75" customHeight="1">
      <c r="IV134" s="9"/>
    </row>
    <row r="135" ht="12.75" customHeight="1">
      <c r="IV135" s="9"/>
    </row>
    <row r="136" ht="12.75" customHeight="1">
      <c r="IV136" s="9"/>
    </row>
    <row r="137" ht="12.75" customHeight="1">
      <c r="IV137" s="9"/>
    </row>
    <row r="138" ht="12.75" customHeight="1">
      <c r="IV138" s="9"/>
    </row>
    <row r="139" ht="12.75" customHeight="1">
      <c r="IV139" s="9"/>
    </row>
    <row r="140" ht="12.75" customHeight="1">
      <c r="IV140" s="9"/>
    </row>
    <row r="141" ht="12.75" customHeight="1">
      <c r="IV141" s="9"/>
    </row>
    <row r="142" ht="12.75" customHeight="1">
      <c r="IV142" s="9"/>
    </row>
    <row r="143" ht="12.75" customHeight="1">
      <c r="IV143" s="9"/>
    </row>
    <row r="144" ht="12.75" customHeight="1">
      <c r="IV144" s="9"/>
    </row>
    <row r="145" ht="12.75" customHeight="1">
      <c r="IV145" s="9"/>
    </row>
    <row r="146" ht="12.75" customHeight="1">
      <c r="IV146" s="9"/>
    </row>
    <row r="147" ht="12.75" customHeight="1">
      <c r="IV147" s="9"/>
    </row>
    <row r="148" ht="12.75" customHeight="1">
      <c r="IV148" s="9"/>
    </row>
    <row r="149" ht="12.75" customHeight="1">
      <c r="IV149" s="9"/>
    </row>
    <row r="150" ht="12.75" customHeight="1">
      <c r="IV150" s="9"/>
    </row>
    <row r="151" ht="12.75" customHeight="1">
      <c r="IV151" s="9"/>
    </row>
    <row r="152" ht="12.75" customHeight="1">
      <c r="IV152" s="9"/>
    </row>
    <row r="153" ht="12.75" customHeight="1">
      <c r="IV153" s="9"/>
    </row>
    <row r="154" ht="12.75" customHeight="1">
      <c r="IV154" s="9"/>
    </row>
    <row r="155" ht="12.75" customHeight="1">
      <c r="IV155" s="9"/>
    </row>
    <row r="156" ht="12.75" customHeight="1">
      <c r="IV156" s="9"/>
    </row>
    <row r="157" ht="12.75" customHeight="1">
      <c r="IV157" s="9"/>
    </row>
    <row r="158" ht="12.75" customHeight="1">
      <c r="IV158" s="9"/>
    </row>
    <row r="159" ht="12.75" customHeight="1">
      <c r="IV159" s="9"/>
    </row>
    <row r="160" ht="12.75" customHeight="1">
      <c r="IV160" s="9"/>
    </row>
    <row r="161" ht="12.75" customHeight="1">
      <c r="IV161" s="9"/>
    </row>
    <row r="162" ht="12.75" customHeight="1">
      <c r="IV162" s="9"/>
    </row>
    <row r="163" ht="12.75" customHeight="1">
      <c r="IV163" s="9"/>
    </row>
    <row r="164" ht="12.75" customHeight="1">
      <c r="IV164" s="9"/>
    </row>
    <row r="165" ht="12.75" customHeight="1">
      <c r="IV165" s="9"/>
    </row>
    <row r="166" ht="12.75" customHeight="1">
      <c r="IV166" s="9"/>
    </row>
    <row r="167" ht="12.75" customHeight="1">
      <c r="IV167" s="9"/>
    </row>
    <row r="168" ht="12.75" customHeight="1">
      <c r="IV168" s="9"/>
    </row>
    <row r="169" ht="12.75" customHeight="1">
      <c r="IV169" s="9"/>
    </row>
    <row r="170" ht="12.75" customHeight="1">
      <c r="IV170" s="9"/>
    </row>
    <row r="171" ht="12.75" customHeight="1">
      <c r="IV171" s="9"/>
    </row>
    <row r="172" ht="12.75" customHeight="1">
      <c r="IV172" s="9"/>
    </row>
    <row r="173" ht="12.75" customHeight="1">
      <c r="IV173" s="9"/>
    </row>
    <row r="174" ht="12.75" customHeight="1">
      <c r="IV174" s="9"/>
    </row>
    <row r="175" ht="12.75" customHeight="1">
      <c r="IV175" s="9"/>
    </row>
    <row r="176" ht="12.75" customHeight="1">
      <c r="IV176" s="9"/>
    </row>
    <row r="177" ht="12.75" customHeight="1">
      <c r="IV177" s="9"/>
    </row>
    <row r="178" ht="12.75" customHeight="1">
      <c r="IV178" s="9"/>
    </row>
    <row r="179" ht="12.75" customHeight="1">
      <c r="IV179" s="9"/>
    </row>
    <row r="180" ht="12.75" customHeight="1">
      <c r="IV180" s="9"/>
    </row>
    <row r="181" ht="12.75" customHeight="1">
      <c r="IV181" s="9"/>
    </row>
    <row r="182" ht="12.75" customHeight="1">
      <c r="IV182" s="9"/>
    </row>
    <row r="183" ht="12.75" customHeight="1">
      <c r="IV183" s="9"/>
    </row>
    <row r="184" ht="12.75" customHeight="1">
      <c r="IV184" s="9"/>
    </row>
    <row r="185" ht="12.75" customHeight="1">
      <c r="IV185" s="9"/>
    </row>
    <row r="186" ht="12.75" customHeight="1">
      <c r="IV186" s="9"/>
    </row>
    <row r="187" ht="12.75" customHeight="1">
      <c r="IV187" s="9"/>
    </row>
    <row r="188" ht="12.75" customHeight="1">
      <c r="IV188" s="9"/>
    </row>
    <row r="189" ht="12.75" customHeight="1">
      <c r="IV189" s="9"/>
    </row>
    <row r="190" ht="12.75" customHeight="1">
      <c r="IV190" s="9"/>
    </row>
    <row r="191" ht="12.75" customHeight="1">
      <c r="IV191" s="9"/>
    </row>
    <row r="192" ht="12.75" customHeight="1">
      <c r="IV192" s="9"/>
    </row>
    <row r="193" ht="12.75" customHeight="1">
      <c r="IV193" s="9"/>
    </row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</sheetData>
  <sheetProtection selectLockedCells="1" selectUnlockedCells="1"/>
  <conditionalFormatting sqref="E5:E6 E11 E25 E33 E46 G5 G25 G33 I5:I6 I25">
    <cfRule type="expression" priority="1" dxfId="0" stopIfTrue="1">
      <formula>LEN(TRIM(E5))=0</formula>
    </cfRule>
  </conditionalFormatting>
  <conditionalFormatting sqref="E8:E10 E19 E21:F21 E23:E24 E26 E28:E30 E32 E34:E37 E41:E42 E44 E47:E52 E54:E58 F4 F8 F16 F25:F26 F28:F39 F41 F43:G44 F46 F49:F58 G17 G22:H22 G24 G26:G27 G29:G30 G32 G34:G36 G38 G40:G41 G46:H58 H5:H6 H19 H25:H26 H28:H31 H33:H34 H36:H44 I18 I20:I21 I24 I26:I29 I31:I35 I37:I44 I46:I51 I53:I58 J16 J25:K25 J27:J31 J33:J34 J37 J39:J40 J42:J43 J46:J55 J58 K11:L11 K14:L15 K22:K23 K27:L27 K30:K35 K38:K43 K46:K48 K50:K53 K56:K58 L17 L19 L23:L25 L31 L33 L35:L40 L42:L44 L46:L58 N2:P58 R2:S58">
    <cfRule type="expression" priority="2" dxfId="0" stopIfTrue="1">
      <formula>LEN(TRIM(E2))=0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scale="9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V331"/>
  <sheetViews>
    <sheetView showGridLines="0" zoomScale="90" zoomScaleNormal="90" workbookViewId="0" topLeftCell="A1">
      <selection activeCell="A1" sqref="A1"/>
    </sheetView>
  </sheetViews>
  <sheetFormatPr defaultColWidth="9.140625" defaultRowHeight="12.75" customHeight="1"/>
  <cols>
    <col min="1" max="1" width="8.57421875" style="9" customWidth="1"/>
    <col min="2" max="2" width="0" style="9" hidden="1" customWidth="1"/>
    <col min="3" max="3" width="28.57421875" style="114" customWidth="1"/>
    <col min="4" max="4" width="20.140625" style="115" customWidth="1"/>
    <col min="5" max="5" width="9.8515625" style="115" customWidth="1"/>
    <col min="6" max="6" width="9.8515625" style="9" customWidth="1"/>
    <col min="7" max="10" width="9.8515625" style="0" customWidth="1"/>
    <col min="11" max="11" width="9.8515625" style="9" customWidth="1"/>
    <col min="12" max="12" width="9.8515625" style="0" customWidth="1"/>
    <col min="13" max="13" width="9.8515625" style="9" customWidth="1"/>
    <col min="14" max="14" width="10.421875" style="9" customWidth="1"/>
    <col min="15" max="15" width="12.8515625" style="9" customWidth="1"/>
    <col min="16" max="16" width="11.140625" style="9" customWidth="1"/>
    <col min="17" max="17" width="0" style="115" hidden="1" customWidth="1"/>
    <col min="18" max="18" width="15.7109375" style="116" customWidth="1"/>
    <col min="19" max="19" width="12.7109375" style="116" customWidth="1"/>
    <col min="20" max="26" width="9.140625" style="9" customWidth="1"/>
    <col min="27" max="27" width="0" style="9" hidden="1" customWidth="1"/>
    <col min="28" max="246" width="9.140625" style="9" customWidth="1"/>
    <col min="247" max="255" width="11.57421875" style="9" customWidth="1"/>
    <col min="256" max="16384" width="11.57421875" style="0" customWidth="1"/>
  </cols>
  <sheetData>
    <row r="1" spans="1:256" s="118" customFormat="1" ht="32.25" customHeight="1">
      <c r="A1" s="1" t="s">
        <v>447</v>
      </c>
      <c r="B1" s="1"/>
      <c r="C1" s="1" t="s">
        <v>0</v>
      </c>
      <c r="D1" s="2" t="s">
        <v>1</v>
      </c>
      <c r="E1" s="16" t="s">
        <v>683</v>
      </c>
      <c r="F1" s="16" t="s">
        <v>478</v>
      </c>
      <c r="G1" s="16" t="s">
        <v>490</v>
      </c>
      <c r="H1" s="16" t="s">
        <v>491</v>
      </c>
      <c r="I1" s="16" t="s">
        <v>492</v>
      </c>
      <c r="J1" s="16" t="s">
        <v>493</v>
      </c>
      <c r="K1" s="16" t="s">
        <v>494</v>
      </c>
      <c r="L1" s="117" t="s">
        <v>495</v>
      </c>
      <c r="M1" s="16" t="s">
        <v>496</v>
      </c>
      <c r="N1" s="16" t="s">
        <v>497</v>
      </c>
      <c r="O1" s="16" t="s">
        <v>498</v>
      </c>
      <c r="P1" s="16" t="s">
        <v>499</v>
      </c>
      <c r="Q1" s="16" t="s">
        <v>500</v>
      </c>
      <c r="R1" s="2" t="s">
        <v>501</v>
      </c>
      <c r="S1" s="2" t="s">
        <v>477</v>
      </c>
      <c r="AA1" s="16" t="s">
        <v>684</v>
      </c>
      <c r="IV1" s="119"/>
    </row>
    <row r="2" spans="1:27" ht="12.75" customHeight="1">
      <c r="A2" s="120">
        <v>1</v>
      </c>
      <c r="B2" s="120"/>
      <c r="C2" s="3" t="s">
        <v>106</v>
      </c>
      <c r="D2" s="4" t="s">
        <v>19</v>
      </c>
      <c r="E2" s="5">
        <v>3</v>
      </c>
      <c r="F2" s="5">
        <v>2</v>
      </c>
      <c r="G2" s="5">
        <v>2</v>
      </c>
      <c r="H2" s="5">
        <v>1</v>
      </c>
      <c r="I2" s="5">
        <v>1</v>
      </c>
      <c r="J2" s="5">
        <v>2</v>
      </c>
      <c r="K2" s="5">
        <v>9</v>
      </c>
      <c r="L2" s="5">
        <v>2</v>
      </c>
      <c r="M2" s="34">
        <v>200</v>
      </c>
      <c r="N2" s="29">
        <f aca="true" t="shared" si="0" ref="N2:N33">SUM(E2:M2)</f>
        <v>222</v>
      </c>
      <c r="O2" s="29">
        <f aca="true" t="shared" si="1" ref="O2:O33">N2-LARGE(E2:M2,1)-LARGE(E2:M2,2)</f>
        <v>13</v>
      </c>
      <c r="P2" s="29">
        <f aca="true" t="shared" si="2" ref="P2:P33">COUNTIF(E2:M2,"&lt;200")</f>
        <v>8</v>
      </c>
      <c r="Q2" s="121" t="str">
        <f aca="true" t="shared" si="3" ref="Q2:Q33">IF(ISNUMBER(SEARCH("Игорь",C2))+ISNUMBER(SEARCH("Илья",C2))+ISNUMBER(SEARCH("Никита",C2))+ISNUMBER(SEARCH("Данила",C2)),"м",IF((RIGHT(C2,1)="а")+(RIGHT(C2,1)="я")+(RIGHT(C2,1)="ь"),"ж","м"))</f>
        <v>м</v>
      </c>
      <c r="R2" s="122">
        <f aca="true" t="shared" si="4" ref="R2:R33">SMALL(E2:M2,1)</f>
        <v>1</v>
      </c>
      <c r="S2" s="122"/>
      <c r="AA2" s="123">
        <v>411.59</v>
      </c>
    </row>
    <row r="3" spans="1:27" ht="12.75" customHeight="1">
      <c r="A3" s="120">
        <f aca="true" t="shared" si="5" ref="A3:A34">A2+1</f>
        <v>2</v>
      </c>
      <c r="B3" s="120"/>
      <c r="C3" s="3" t="s">
        <v>86</v>
      </c>
      <c r="D3" s="4" t="s">
        <v>80</v>
      </c>
      <c r="E3" s="5">
        <v>1</v>
      </c>
      <c r="F3" s="5">
        <v>1</v>
      </c>
      <c r="G3" s="5">
        <v>1</v>
      </c>
      <c r="H3" s="34">
        <v>200</v>
      </c>
      <c r="I3" s="34">
        <v>200</v>
      </c>
      <c r="J3" s="5">
        <v>1</v>
      </c>
      <c r="K3" s="5">
        <v>8</v>
      </c>
      <c r="L3" s="5">
        <v>1</v>
      </c>
      <c r="M3" s="5">
        <v>1</v>
      </c>
      <c r="N3" s="29">
        <f t="shared" si="0"/>
        <v>414</v>
      </c>
      <c r="O3" s="29">
        <f t="shared" si="1"/>
        <v>14</v>
      </c>
      <c r="P3" s="29">
        <f t="shared" si="2"/>
        <v>7</v>
      </c>
      <c r="Q3" s="121" t="str">
        <f t="shared" si="3"/>
        <v>м</v>
      </c>
      <c r="R3" s="122">
        <f t="shared" si="4"/>
        <v>1</v>
      </c>
      <c r="S3" s="122"/>
      <c r="AA3" s="123"/>
    </row>
    <row r="4" spans="1:27" ht="12.75" customHeight="1">
      <c r="A4" s="120">
        <f t="shared" si="5"/>
        <v>3</v>
      </c>
      <c r="B4" s="120"/>
      <c r="C4" s="3" t="s">
        <v>311</v>
      </c>
      <c r="D4" s="4" t="s">
        <v>80</v>
      </c>
      <c r="E4" s="5">
        <v>10</v>
      </c>
      <c r="F4" s="5">
        <v>6</v>
      </c>
      <c r="G4" s="5">
        <v>6</v>
      </c>
      <c r="H4" s="5">
        <v>6</v>
      </c>
      <c r="I4" s="5">
        <v>11</v>
      </c>
      <c r="J4" s="5">
        <v>4</v>
      </c>
      <c r="K4" s="5">
        <v>7</v>
      </c>
      <c r="L4" s="5">
        <v>3</v>
      </c>
      <c r="M4" s="5">
        <v>3</v>
      </c>
      <c r="N4" s="29">
        <f t="shared" si="0"/>
        <v>56</v>
      </c>
      <c r="O4" s="29">
        <f t="shared" si="1"/>
        <v>35</v>
      </c>
      <c r="P4" s="29">
        <f t="shared" si="2"/>
        <v>9</v>
      </c>
      <c r="Q4" s="121" t="str">
        <f t="shared" si="3"/>
        <v>м</v>
      </c>
      <c r="R4" s="122">
        <f t="shared" si="4"/>
        <v>3</v>
      </c>
      <c r="S4" s="122"/>
      <c r="AA4" s="123">
        <v>452.01</v>
      </c>
    </row>
    <row r="5" spans="1:27" ht="12.75" customHeight="1">
      <c r="A5" s="120">
        <f t="shared" si="5"/>
        <v>4</v>
      </c>
      <c r="B5" s="120"/>
      <c r="C5" s="3" t="s">
        <v>50</v>
      </c>
      <c r="D5" s="4" t="s">
        <v>51</v>
      </c>
      <c r="E5" s="5">
        <v>4</v>
      </c>
      <c r="F5" s="5">
        <v>10</v>
      </c>
      <c r="G5" s="5">
        <v>12</v>
      </c>
      <c r="H5" s="34">
        <v>200</v>
      </c>
      <c r="I5" s="5">
        <v>5</v>
      </c>
      <c r="J5" s="5">
        <v>8</v>
      </c>
      <c r="K5" s="5">
        <v>4</v>
      </c>
      <c r="L5" s="5">
        <v>11</v>
      </c>
      <c r="M5" s="5">
        <v>4</v>
      </c>
      <c r="N5" s="29">
        <f t="shared" si="0"/>
        <v>258</v>
      </c>
      <c r="O5" s="29">
        <f t="shared" si="1"/>
        <v>46</v>
      </c>
      <c r="P5" s="29">
        <f t="shared" si="2"/>
        <v>8</v>
      </c>
      <c r="Q5" s="121" t="str">
        <f t="shared" si="3"/>
        <v>м</v>
      </c>
      <c r="R5" s="122">
        <f t="shared" si="4"/>
        <v>4</v>
      </c>
      <c r="S5" s="122"/>
      <c r="AA5" s="18">
        <v>300</v>
      </c>
    </row>
    <row r="6" spans="1:27" ht="12.75" customHeight="1">
      <c r="A6" s="120">
        <f t="shared" si="5"/>
        <v>5</v>
      </c>
      <c r="B6" s="120"/>
      <c r="C6" s="3" t="s">
        <v>116</v>
      </c>
      <c r="D6" s="4" t="s">
        <v>11</v>
      </c>
      <c r="E6" s="5">
        <v>8</v>
      </c>
      <c r="F6" s="5">
        <v>9</v>
      </c>
      <c r="G6" s="5">
        <v>4</v>
      </c>
      <c r="H6" s="5">
        <v>5</v>
      </c>
      <c r="I6" s="5">
        <v>16</v>
      </c>
      <c r="J6" s="5">
        <v>7</v>
      </c>
      <c r="K6" s="5">
        <v>10</v>
      </c>
      <c r="L6" s="5">
        <v>17</v>
      </c>
      <c r="M6" s="34">
        <v>200</v>
      </c>
      <c r="N6" s="29">
        <f t="shared" si="0"/>
        <v>276</v>
      </c>
      <c r="O6" s="29">
        <f t="shared" si="1"/>
        <v>59</v>
      </c>
      <c r="P6" s="29">
        <f t="shared" si="2"/>
        <v>8</v>
      </c>
      <c r="Q6" s="121" t="str">
        <f t="shared" si="3"/>
        <v>м</v>
      </c>
      <c r="R6" s="122">
        <f t="shared" si="4"/>
        <v>4</v>
      </c>
      <c r="S6" s="122"/>
      <c r="AA6" s="18"/>
    </row>
    <row r="7" spans="1:27" ht="12.75" customHeight="1">
      <c r="A7" s="120">
        <f t="shared" si="5"/>
        <v>6</v>
      </c>
      <c r="B7" s="120"/>
      <c r="C7" s="3" t="s">
        <v>243</v>
      </c>
      <c r="D7" s="4" t="s">
        <v>157</v>
      </c>
      <c r="E7" s="26">
        <v>25</v>
      </c>
      <c r="F7" s="5">
        <v>15</v>
      </c>
      <c r="G7" s="5">
        <v>20</v>
      </c>
      <c r="H7" s="5">
        <v>9</v>
      </c>
      <c r="I7" s="5">
        <v>15</v>
      </c>
      <c r="J7" s="5">
        <v>15</v>
      </c>
      <c r="K7" s="5">
        <v>21</v>
      </c>
      <c r="L7" s="5">
        <v>21</v>
      </c>
      <c r="M7" s="5">
        <v>9</v>
      </c>
      <c r="N7" s="29">
        <f t="shared" si="0"/>
        <v>150</v>
      </c>
      <c r="O7" s="29">
        <f t="shared" si="1"/>
        <v>104</v>
      </c>
      <c r="P7" s="29">
        <f t="shared" si="2"/>
        <v>9</v>
      </c>
      <c r="Q7" s="121" t="str">
        <f t="shared" si="3"/>
        <v>м</v>
      </c>
      <c r="R7" s="122">
        <f t="shared" si="4"/>
        <v>9</v>
      </c>
      <c r="S7" s="122"/>
      <c r="AA7" s="18"/>
    </row>
    <row r="8" spans="1:27" ht="12.75" customHeight="1">
      <c r="A8" s="120">
        <f t="shared" si="5"/>
        <v>7</v>
      </c>
      <c r="B8" s="120"/>
      <c r="C8" s="3" t="s">
        <v>205</v>
      </c>
      <c r="D8" s="4" t="s">
        <v>206</v>
      </c>
      <c r="E8" s="26">
        <v>31</v>
      </c>
      <c r="F8" s="5">
        <v>12</v>
      </c>
      <c r="G8" s="5">
        <v>23</v>
      </c>
      <c r="H8" s="34">
        <v>200</v>
      </c>
      <c r="I8" s="26">
        <v>18</v>
      </c>
      <c r="J8" s="5">
        <v>14</v>
      </c>
      <c r="K8" s="5">
        <v>18</v>
      </c>
      <c r="L8" s="5">
        <v>13</v>
      </c>
      <c r="M8" s="34">
        <v>200</v>
      </c>
      <c r="N8" s="29">
        <f t="shared" si="0"/>
        <v>529</v>
      </c>
      <c r="O8" s="29">
        <f t="shared" si="1"/>
        <v>129</v>
      </c>
      <c r="P8" s="29">
        <f t="shared" si="2"/>
        <v>7</v>
      </c>
      <c r="Q8" s="121" t="str">
        <f t="shared" si="3"/>
        <v>м</v>
      </c>
      <c r="R8" s="122">
        <f t="shared" si="4"/>
        <v>12</v>
      </c>
      <c r="S8" s="122"/>
      <c r="AA8" s="18"/>
    </row>
    <row r="9" spans="1:27" ht="12.75" customHeight="1">
      <c r="A9" s="120">
        <f t="shared" si="5"/>
        <v>8</v>
      </c>
      <c r="B9" s="120"/>
      <c r="C9" s="3" t="s">
        <v>83</v>
      </c>
      <c r="D9" s="4" t="s">
        <v>84</v>
      </c>
      <c r="E9" s="26">
        <v>21</v>
      </c>
      <c r="F9" s="5">
        <v>21</v>
      </c>
      <c r="G9" s="26">
        <v>32</v>
      </c>
      <c r="H9" s="5">
        <v>10</v>
      </c>
      <c r="I9" s="5">
        <v>14</v>
      </c>
      <c r="J9" s="5">
        <v>32</v>
      </c>
      <c r="K9" s="34">
        <v>200</v>
      </c>
      <c r="L9" s="34">
        <v>200</v>
      </c>
      <c r="M9" s="5">
        <v>11</v>
      </c>
      <c r="N9" s="29">
        <f t="shared" si="0"/>
        <v>541</v>
      </c>
      <c r="O9" s="29">
        <f t="shared" si="1"/>
        <v>141</v>
      </c>
      <c r="P9" s="29">
        <f t="shared" si="2"/>
        <v>7</v>
      </c>
      <c r="Q9" s="121" t="str">
        <f t="shared" si="3"/>
        <v>м</v>
      </c>
      <c r="R9" s="122">
        <f t="shared" si="4"/>
        <v>10</v>
      </c>
      <c r="S9" s="122"/>
      <c r="AA9" s="18">
        <v>300</v>
      </c>
    </row>
    <row r="10" spans="1:27" ht="12.75" customHeight="1">
      <c r="A10" s="120">
        <f t="shared" si="5"/>
        <v>9</v>
      </c>
      <c r="B10" s="120"/>
      <c r="C10" s="3" t="s">
        <v>281</v>
      </c>
      <c r="D10" s="4" t="s">
        <v>11</v>
      </c>
      <c r="E10" s="124">
        <v>52</v>
      </c>
      <c r="F10" s="5">
        <v>26</v>
      </c>
      <c r="G10" s="26">
        <v>36</v>
      </c>
      <c r="H10" s="5">
        <v>16</v>
      </c>
      <c r="I10" s="26">
        <v>36</v>
      </c>
      <c r="J10" s="124">
        <v>35</v>
      </c>
      <c r="K10" s="5">
        <v>24</v>
      </c>
      <c r="L10" s="5">
        <v>20</v>
      </c>
      <c r="M10" s="5">
        <v>15</v>
      </c>
      <c r="N10" s="29">
        <f t="shared" si="0"/>
        <v>260</v>
      </c>
      <c r="O10" s="29">
        <f t="shared" si="1"/>
        <v>172</v>
      </c>
      <c r="P10" s="29">
        <f t="shared" si="2"/>
        <v>9</v>
      </c>
      <c r="Q10" s="121" t="str">
        <f t="shared" si="3"/>
        <v>м</v>
      </c>
      <c r="R10" s="122">
        <f t="shared" si="4"/>
        <v>15</v>
      </c>
      <c r="S10" s="122"/>
      <c r="AA10" s="18"/>
    </row>
    <row r="11" spans="1:27" ht="12.75" customHeight="1">
      <c r="A11" s="120">
        <f t="shared" si="5"/>
        <v>10</v>
      </c>
      <c r="B11" s="120"/>
      <c r="C11" s="3" t="s">
        <v>259</v>
      </c>
      <c r="D11" s="4" t="s">
        <v>11</v>
      </c>
      <c r="E11" s="124">
        <v>61</v>
      </c>
      <c r="F11" s="124">
        <v>43</v>
      </c>
      <c r="G11" s="34">
        <v>200</v>
      </c>
      <c r="H11" s="124">
        <v>25</v>
      </c>
      <c r="I11" s="26">
        <v>32</v>
      </c>
      <c r="J11" s="5">
        <v>17</v>
      </c>
      <c r="K11" s="5">
        <v>26</v>
      </c>
      <c r="L11" s="5">
        <v>28</v>
      </c>
      <c r="M11" s="124">
        <v>23</v>
      </c>
      <c r="N11" s="29">
        <f t="shared" si="0"/>
        <v>455</v>
      </c>
      <c r="O11" s="29">
        <f t="shared" si="1"/>
        <v>194</v>
      </c>
      <c r="P11" s="29">
        <f t="shared" si="2"/>
        <v>8</v>
      </c>
      <c r="Q11" s="121" t="str">
        <f t="shared" si="3"/>
        <v>м</v>
      </c>
      <c r="R11" s="122">
        <f t="shared" si="4"/>
        <v>17</v>
      </c>
      <c r="S11" s="122"/>
      <c r="AA11" s="18"/>
    </row>
    <row r="12" spans="1:27" s="9" customFormat="1" ht="12.75" customHeight="1">
      <c r="A12" s="120">
        <f t="shared" si="5"/>
        <v>11</v>
      </c>
      <c r="B12" s="120"/>
      <c r="C12" s="3" t="s">
        <v>207</v>
      </c>
      <c r="D12" s="4" t="s">
        <v>208</v>
      </c>
      <c r="E12" s="124">
        <v>56</v>
      </c>
      <c r="F12" s="124">
        <v>33</v>
      </c>
      <c r="G12" s="26">
        <v>37</v>
      </c>
      <c r="H12" s="5">
        <v>13</v>
      </c>
      <c r="I12" s="34">
        <v>200</v>
      </c>
      <c r="J12" s="5">
        <v>29</v>
      </c>
      <c r="K12" s="34">
        <v>200</v>
      </c>
      <c r="L12" s="5">
        <v>26</v>
      </c>
      <c r="M12" s="5">
        <v>20</v>
      </c>
      <c r="N12" s="29">
        <f t="shared" si="0"/>
        <v>614</v>
      </c>
      <c r="O12" s="29">
        <f t="shared" si="1"/>
        <v>214</v>
      </c>
      <c r="P12" s="29">
        <f t="shared" si="2"/>
        <v>7</v>
      </c>
      <c r="Q12" s="121" t="str">
        <f t="shared" si="3"/>
        <v>м</v>
      </c>
      <c r="R12" s="122">
        <f t="shared" si="4"/>
        <v>13</v>
      </c>
      <c r="S12" s="122"/>
      <c r="AA12" s="18">
        <v>300</v>
      </c>
    </row>
    <row r="13" spans="1:27" s="9" customFormat="1" ht="12.75" customHeight="1">
      <c r="A13" s="120">
        <f t="shared" si="5"/>
        <v>12</v>
      </c>
      <c r="B13" s="120"/>
      <c r="C13" s="3" t="s">
        <v>164</v>
      </c>
      <c r="D13" s="4"/>
      <c r="E13" s="26">
        <v>41</v>
      </c>
      <c r="F13" s="5">
        <v>28</v>
      </c>
      <c r="G13" s="26">
        <v>38</v>
      </c>
      <c r="H13" s="5">
        <v>14</v>
      </c>
      <c r="I13" s="26">
        <v>25</v>
      </c>
      <c r="J13" s="5">
        <v>31</v>
      </c>
      <c r="K13" s="124">
        <v>46</v>
      </c>
      <c r="L13" s="124">
        <v>39</v>
      </c>
      <c r="M13" s="127">
        <v>200</v>
      </c>
      <c r="N13" s="29">
        <f t="shared" si="0"/>
        <v>462</v>
      </c>
      <c r="O13" s="29">
        <f t="shared" si="1"/>
        <v>216</v>
      </c>
      <c r="P13" s="29">
        <f t="shared" si="2"/>
        <v>8</v>
      </c>
      <c r="Q13" s="121" t="str">
        <f t="shared" si="3"/>
        <v>м</v>
      </c>
      <c r="R13" s="122">
        <f t="shared" si="4"/>
        <v>14</v>
      </c>
      <c r="S13" s="122"/>
      <c r="AA13" s="18">
        <v>300</v>
      </c>
    </row>
    <row r="14" spans="1:27" s="9" customFormat="1" ht="12.75" customHeight="1">
      <c r="A14" s="120">
        <f t="shared" si="5"/>
        <v>13</v>
      </c>
      <c r="B14" s="120"/>
      <c r="C14" s="3" t="s">
        <v>299</v>
      </c>
      <c r="D14" s="4" t="s">
        <v>300</v>
      </c>
      <c r="E14" s="26">
        <v>38</v>
      </c>
      <c r="F14" s="34">
        <v>200</v>
      </c>
      <c r="G14" s="26">
        <v>41</v>
      </c>
      <c r="H14" s="5">
        <v>15</v>
      </c>
      <c r="I14" s="34">
        <v>200</v>
      </c>
      <c r="J14" s="5">
        <v>30</v>
      </c>
      <c r="K14" s="124">
        <v>43</v>
      </c>
      <c r="L14" s="124">
        <v>36</v>
      </c>
      <c r="M14" s="124">
        <v>27</v>
      </c>
      <c r="N14" s="29">
        <f t="shared" si="0"/>
        <v>630</v>
      </c>
      <c r="O14" s="29">
        <f t="shared" si="1"/>
        <v>230</v>
      </c>
      <c r="P14" s="29">
        <f t="shared" si="2"/>
        <v>7</v>
      </c>
      <c r="Q14" s="121" t="str">
        <f t="shared" si="3"/>
        <v>м</v>
      </c>
      <c r="R14" s="122">
        <f t="shared" si="4"/>
        <v>15</v>
      </c>
      <c r="S14" s="122"/>
      <c r="AA14" s="18">
        <v>300</v>
      </c>
    </row>
    <row r="15" spans="1:27" s="9" customFormat="1" ht="12.75" customHeight="1">
      <c r="A15" s="120">
        <f t="shared" si="5"/>
        <v>14</v>
      </c>
      <c r="B15" s="120"/>
      <c r="C15" s="3" t="s">
        <v>99</v>
      </c>
      <c r="D15" s="4" t="s">
        <v>54</v>
      </c>
      <c r="E15" s="5">
        <v>11</v>
      </c>
      <c r="F15" s="5">
        <v>7</v>
      </c>
      <c r="G15" s="5">
        <v>8</v>
      </c>
      <c r="H15" s="34">
        <v>200</v>
      </c>
      <c r="I15" s="5">
        <v>4</v>
      </c>
      <c r="J15" s="34">
        <v>200</v>
      </c>
      <c r="K15" s="5">
        <v>2</v>
      </c>
      <c r="L15" s="5">
        <v>4</v>
      </c>
      <c r="M15" s="34">
        <v>200</v>
      </c>
      <c r="N15" s="29">
        <f t="shared" si="0"/>
        <v>636</v>
      </c>
      <c r="O15" s="29">
        <f t="shared" si="1"/>
        <v>236</v>
      </c>
      <c r="P15" s="29">
        <f t="shared" si="2"/>
        <v>6</v>
      </c>
      <c r="Q15" s="121" t="str">
        <f t="shared" si="3"/>
        <v>м</v>
      </c>
      <c r="R15" s="122">
        <f t="shared" si="4"/>
        <v>2</v>
      </c>
      <c r="S15" s="122"/>
      <c r="AA15" s="18"/>
    </row>
    <row r="16" spans="1:27" s="9" customFormat="1" ht="12.75" customHeight="1">
      <c r="A16" s="120">
        <f t="shared" si="5"/>
        <v>15</v>
      </c>
      <c r="B16" s="120"/>
      <c r="C16" s="3" t="s">
        <v>178</v>
      </c>
      <c r="D16" s="4" t="s">
        <v>151</v>
      </c>
      <c r="E16" s="26">
        <v>32</v>
      </c>
      <c r="F16" s="5">
        <v>24</v>
      </c>
      <c r="G16" s="26">
        <v>44</v>
      </c>
      <c r="H16" s="124">
        <v>32</v>
      </c>
      <c r="I16" s="124">
        <v>46</v>
      </c>
      <c r="J16" s="124">
        <v>36</v>
      </c>
      <c r="K16" s="124">
        <v>34</v>
      </c>
      <c r="L16" s="34">
        <v>200</v>
      </c>
      <c r="M16" s="127">
        <v>200</v>
      </c>
      <c r="N16" s="29">
        <f t="shared" si="0"/>
        <v>648</v>
      </c>
      <c r="O16" s="29">
        <f t="shared" si="1"/>
        <v>248</v>
      </c>
      <c r="P16" s="29">
        <f t="shared" si="2"/>
        <v>7</v>
      </c>
      <c r="Q16" s="121" t="str">
        <f t="shared" si="3"/>
        <v>м</v>
      </c>
      <c r="R16" s="122">
        <f t="shared" si="4"/>
        <v>24</v>
      </c>
      <c r="S16" s="122"/>
      <c r="AA16" s="18"/>
    </row>
    <row r="17" spans="1:27" s="9" customFormat="1" ht="12.75" customHeight="1">
      <c r="A17" s="120">
        <f t="shared" si="5"/>
        <v>16</v>
      </c>
      <c r="B17" s="120"/>
      <c r="C17" s="3" t="s">
        <v>10</v>
      </c>
      <c r="D17" s="4" t="s">
        <v>11</v>
      </c>
      <c r="E17" s="124">
        <v>70</v>
      </c>
      <c r="F17" s="124">
        <v>44</v>
      </c>
      <c r="G17" s="124">
        <v>60</v>
      </c>
      <c r="H17" s="124">
        <v>35</v>
      </c>
      <c r="I17" s="124">
        <v>45</v>
      </c>
      <c r="J17" s="124">
        <v>53</v>
      </c>
      <c r="K17" s="124">
        <v>41</v>
      </c>
      <c r="L17" s="124">
        <v>34</v>
      </c>
      <c r="M17" s="124">
        <v>29</v>
      </c>
      <c r="N17" s="29">
        <f t="shared" si="0"/>
        <v>411</v>
      </c>
      <c r="O17" s="29">
        <f t="shared" si="1"/>
        <v>281</v>
      </c>
      <c r="P17" s="29">
        <f t="shared" si="2"/>
        <v>9</v>
      </c>
      <c r="Q17" s="121" t="str">
        <f t="shared" si="3"/>
        <v>м</v>
      </c>
      <c r="R17" s="122">
        <f t="shared" si="4"/>
        <v>29</v>
      </c>
      <c r="S17" s="122"/>
      <c r="AA17" s="18"/>
    </row>
    <row r="18" spans="1:27" s="9" customFormat="1" ht="12.75" customHeight="1">
      <c r="A18" s="120">
        <f t="shared" si="5"/>
        <v>17</v>
      </c>
      <c r="B18" s="120"/>
      <c r="C18" s="3" t="s">
        <v>126</v>
      </c>
      <c r="D18" s="4" t="s">
        <v>11</v>
      </c>
      <c r="E18" s="26">
        <v>24</v>
      </c>
      <c r="F18" s="34">
        <v>200</v>
      </c>
      <c r="G18" s="26">
        <v>25</v>
      </c>
      <c r="H18" s="5">
        <v>11</v>
      </c>
      <c r="I18" s="34">
        <v>200</v>
      </c>
      <c r="J18" s="5">
        <v>20</v>
      </c>
      <c r="K18" s="5">
        <v>14</v>
      </c>
      <c r="L18" s="34">
        <v>200</v>
      </c>
      <c r="M18" s="5">
        <v>14</v>
      </c>
      <c r="N18" s="29">
        <f t="shared" si="0"/>
        <v>708</v>
      </c>
      <c r="O18" s="29">
        <f t="shared" si="1"/>
        <v>308</v>
      </c>
      <c r="P18" s="29">
        <f t="shared" si="2"/>
        <v>6</v>
      </c>
      <c r="Q18" s="121" t="str">
        <f t="shared" si="3"/>
        <v>м</v>
      </c>
      <c r="R18" s="122">
        <f t="shared" si="4"/>
        <v>11</v>
      </c>
      <c r="S18" s="122"/>
      <c r="AA18" s="18"/>
    </row>
    <row r="19" spans="1:27" s="9" customFormat="1" ht="12.75" customHeight="1">
      <c r="A19" s="120">
        <f t="shared" si="5"/>
        <v>18</v>
      </c>
      <c r="B19" s="120"/>
      <c r="C19" s="3" t="s">
        <v>33</v>
      </c>
      <c r="D19" s="4" t="s">
        <v>11</v>
      </c>
      <c r="E19" s="126">
        <v>81</v>
      </c>
      <c r="F19" s="124">
        <v>39</v>
      </c>
      <c r="G19" s="124">
        <v>65</v>
      </c>
      <c r="H19" s="124">
        <v>37</v>
      </c>
      <c r="I19" s="124">
        <v>50</v>
      </c>
      <c r="J19" s="124">
        <v>48</v>
      </c>
      <c r="K19" s="124">
        <v>47</v>
      </c>
      <c r="L19" s="124">
        <v>35</v>
      </c>
      <c r="M19" s="127">
        <v>200</v>
      </c>
      <c r="N19" s="29">
        <f t="shared" si="0"/>
        <v>602</v>
      </c>
      <c r="O19" s="29">
        <f t="shared" si="1"/>
        <v>321</v>
      </c>
      <c r="P19" s="29">
        <f t="shared" si="2"/>
        <v>8</v>
      </c>
      <c r="Q19" s="121" t="str">
        <f t="shared" si="3"/>
        <v>м</v>
      </c>
      <c r="R19" s="122">
        <f t="shared" si="4"/>
        <v>35</v>
      </c>
      <c r="S19" s="122"/>
      <c r="AA19" s="18"/>
    </row>
    <row r="20" spans="1:27" s="9" customFormat="1" ht="12.75" customHeight="1">
      <c r="A20" s="120">
        <f t="shared" si="5"/>
        <v>19</v>
      </c>
      <c r="B20" s="120"/>
      <c r="C20" s="3" t="s">
        <v>44</v>
      </c>
      <c r="D20" s="5" t="s">
        <v>3</v>
      </c>
      <c r="E20" s="34">
        <v>200</v>
      </c>
      <c r="F20" s="34">
        <v>200</v>
      </c>
      <c r="G20" s="26">
        <v>29</v>
      </c>
      <c r="H20" s="5">
        <v>21</v>
      </c>
      <c r="I20" s="26">
        <v>24</v>
      </c>
      <c r="J20" s="5">
        <v>22</v>
      </c>
      <c r="K20" s="5">
        <v>11</v>
      </c>
      <c r="L20" s="5">
        <v>16</v>
      </c>
      <c r="M20" s="127">
        <v>200</v>
      </c>
      <c r="N20" s="29">
        <f t="shared" si="0"/>
        <v>723</v>
      </c>
      <c r="O20" s="29">
        <f t="shared" si="1"/>
        <v>323</v>
      </c>
      <c r="P20" s="29">
        <f t="shared" si="2"/>
        <v>6</v>
      </c>
      <c r="Q20" s="121" t="str">
        <f t="shared" si="3"/>
        <v>м</v>
      </c>
      <c r="R20" s="122">
        <f t="shared" si="4"/>
        <v>11</v>
      </c>
      <c r="S20" s="122"/>
      <c r="AA20" s="18"/>
    </row>
    <row r="21" spans="1:27" s="9" customFormat="1" ht="12.75" customHeight="1">
      <c r="A21" s="120">
        <f t="shared" si="5"/>
        <v>20</v>
      </c>
      <c r="B21" s="120"/>
      <c r="C21" s="3" t="s">
        <v>306</v>
      </c>
      <c r="D21" s="4" t="s">
        <v>109</v>
      </c>
      <c r="E21" s="124">
        <v>76</v>
      </c>
      <c r="F21" s="124">
        <v>45</v>
      </c>
      <c r="G21" s="124">
        <v>64</v>
      </c>
      <c r="H21" s="124">
        <v>32</v>
      </c>
      <c r="I21" s="126">
        <v>71</v>
      </c>
      <c r="J21" s="124">
        <v>45</v>
      </c>
      <c r="K21" s="124">
        <v>39</v>
      </c>
      <c r="L21" s="34">
        <v>200</v>
      </c>
      <c r="M21" s="124">
        <v>30</v>
      </c>
      <c r="N21" s="29">
        <f t="shared" si="0"/>
        <v>602</v>
      </c>
      <c r="O21" s="29">
        <f t="shared" si="1"/>
        <v>326</v>
      </c>
      <c r="P21" s="29">
        <f t="shared" si="2"/>
        <v>8</v>
      </c>
      <c r="Q21" s="121" t="str">
        <f t="shared" si="3"/>
        <v>м</v>
      </c>
      <c r="R21" s="122">
        <f t="shared" si="4"/>
        <v>30</v>
      </c>
      <c r="S21" s="122"/>
      <c r="AA21" s="18"/>
    </row>
    <row r="22" spans="1:27" s="9" customFormat="1" ht="12.75" customHeight="1">
      <c r="A22" s="120">
        <f t="shared" si="5"/>
        <v>21</v>
      </c>
      <c r="B22" s="120"/>
      <c r="C22" s="3" t="s">
        <v>185</v>
      </c>
      <c r="D22" s="4" t="s">
        <v>24</v>
      </c>
      <c r="E22" s="124">
        <v>59</v>
      </c>
      <c r="F22" s="124">
        <v>48</v>
      </c>
      <c r="G22" s="124">
        <v>57</v>
      </c>
      <c r="H22" s="34">
        <v>200</v>
      </c>
      <c r="I22" s="124">
        <v>51</v>
      </c>
      <c r="J22" s="124">
        <v>46</v>
      </c>
      <c r="K22" s="124">
        <v>48</v>
      </c>
      <c r="L22" s="124">
        <v>44</v>
      </c>
      <c r="M22" s="124">
        <v>34</v>
      </c>
      <c r="N22" s="29">
        <f t="shared" si="0"/>
        <v>587</v>
      </c>
      <c r="O22" s="29">
        <f t="shared" si="1"/>
        <v>328</v>
      </c>
      <c r="P22" s="29">
        <f t="shared" si="2"/>
        <v>8</v>
      </c>
      <c r="Q22" s="121" t="str">
        <f t="shared" si="3"/>
        <v>м</v>
      </c>
      <c r="R22" s="122">
        <f t="shared" si="4"/>
        <v>34</v>
      </c>
      <c r="S22" s="122"/>
      <c r="AA22" s="18"/>
    </row>
    <row r="23" spans="1:27" s="9" customFormat="1" ht="12.75" customHeight="1">
      <c r="A23" s="120">
        <f t="shared" si="5"/>
        <v>22</v>
      </c>
      <c r="B23" s="120"/>
      <c r="C23" s="3" t="s">
        <v>32</v>
      </c>
      <c r="D23" s="5" t="s">
        <v>17</v>
      </c>
      <c r="E23" s="34">
        <v>200</v>
      </c>
      <c r="F23" s="126">
        <v>53</v>
      </c>
      <c r="G23" s="124">
        <v>61</v>
      </c>
      <c r="H23" s="124">
        <v>36</v>
      </c>
      <c r="I23" s="124">
        <v>55</v>
      </c>
      <c r="J23" s="126">
        <v>57</v>
      </c>
      <c r="K23" s="124">
        <v>49</v>
      </c>
      <c r="L23" s="124">
        <v>43</v>
      </c>
      <c r="M23" s="124">
        <v>37</v>
      </c>
      <c r="N23" s="29">
        <f t="shared" si="0"/>
        <v>591</v>
      </c>
      <c r="O23" s="29">
        <f t="shared" si="1"/>
        <v>330</v>
      </c>
      <c r="P23" s="29">
        <f t="shared" si="2"/>
        <v>8</v>
      </c>
      <c r="Q23" s="121" t="str">
        <f t="shared" si="3"/>
        <v>м</v>
      </c>
      <c r="R23" s="122">
        <f t="shared" si="4"/>
        <v>36</v>
      </c>
      <c r="S23" s="122"/>
      <c r="AA23" s="18"/>
    </row>
    <row r="24" spans="1:27" s="9" customFormat="1" ht="12.75" customHeight="1">
      <c r="A24" s="120">
        <f t="shared" si="5"/>
        <v>23</v>
      </c>
      <c r="B24" s="120"/>
      <c r="C24" s="6" t="s">
        <v>301</v>
      </c>
      <c r="D24" s="4" t="s">
        <v>300</v>
      </c>
      <c r="E24" s="26">
        <v>26</v>
      </c>
      <c r="F24" s="34">
        <v>200</v>
      </c>
      <c r="G24" s="26">
        <v>40</v>
      </c>
      <c r="H24" s="5">
        <v>17</v>
      </c>
      <c r="I24" s="34">
        <v>200</v>
      </c>
      <c r="J24" s="5">
        <v>21</v>
      </c>
      <c r="K24" s="34">
        <v>200</v>
      </c>
      <c r="L24" s="5">
        <v>19</v>
      </c>
      <c r="M24" s="5">
        <v>10</v>
      </c>
      <c r="N24" s="29">
        <f t="shared" si="0"/>
        <v>733</v>
      </c>
      <c r="O24" s="29">
        <f t="shared" si="1"/>
        <v>333</v>
      </c>
      <c r="P24" s="29">
        <f t="shared" si="2"/>
        <v>6</v>
      </c>
      <c r="Q24" s="121" t="str">
        <f t="shared" si="3"/>
        <v>м</v>
      </c>
      <c r="R24" s="122">
        <f t="shared" si="4"/>
        <v>10</v>
      </c>
      <c r="S24" s="122"/>
      <c r="AA24" s="18"/>
    </row>
    <row r="25" spans="1:27" s="9" customFormat="1" ht="12.75" customHeight="1">
      <c r="A25" s="120">
        <f t="shared" si="5"/>
        <v>24</v>
      </c>
      <c r="B25" s="120"/>
      <c r="C25" s="3" t="s">
        <v>265</v>
      </c>
      <c r="D25" s="4" t="s">
        <v>78</v>
      </c>
      <c r="E25" s="26">
        <v>37</v>
      </c>
      <c r="F25" s="34">
        <v>200</v>
      </c>
      <c r="G25" s="26">
        <v>30</v>
      </c>
      <c r="H25" s="34">
        <v>200</v>
      </c>
      <c r="I25" s="26">
        <v>28</v>
      </c>
      <c r="J25" s="5">
        <v>28</v>
      </c>
      <c r="K25" s="34">
        <v>200</v>
      </c>
      <c r="L25" s="5">
        <v>12</v>
      </c>
      <c r="M25" s="5">
        <v>5</v>
      </c>
      <c r="N25" s="29">
        <f t="shared" si="0"/>
        <v>740</v>
      </c>
      <c r="O25" s="29">
        <f t="shared" si="1"/>
        <v>340</v>
      </c>
      <c r="P25" s="29">
        <f t="shared" si="2"/>
        <v>6</v>
      </c>
      <c r="Q25" s="121" t="str">
        <f t="shared" si="3"/>
        <v>м</v>
      </c>
      <c r="R25" s="122">
        <f t="shared" si="4"/>
        <v>5</v>
      </c>
      <c r="S25" s="122"/>
      <c r="AA25" s="18"/>
    </row>
    <row r="26" spans="1:27" s="9" customFormat="1" ht="12.75" customHeight="1">
      <c r="A26" s="120">
        <f t="shared" si="5"/>
        <v>25</v>
      </c>
      <c r="B26" s="120"/>
      <c r="C26" s="3" t="s">
        <v>215</v>
      </c>
      <c r="D26" s="4" t="s">
        <v>11</v>
      </c>
      <c r="E26" s="124">
        <v>74</v>
      </c>
      <c r="F26" s="124">
        <v>38</v>
      </c>
      <c r="G26" s="124">
        <v>66</v>
      </c>
      <c r="H26" s="126">
        <v>45</v>
      </c>
      <c r="I26" s="34">
        <v>200</v>
      </c>
      <c r="J26" s="124">
        <v>39</v>
      </c>
      <c r="K26" s="124">
        <v>52</v>
      </c>
      <c r="L26" s="126">
        <v>49</v>
      </c>
      <c r="M26" s="127">
        <v>200</v>
      </c>
      <c r="N26" s="29">
        <f t="shared" si="0"/>
        <v>763</v>
      </c>
      <c r="O26" s="29">
        <f t="shared" si="1"/>
        <v>363</v>
      </c>
      <c r="P26" s="29">
        <f t="shared" si="2"/>
        <v>7</v>
      </c>
      <c r="Q26" s="121" t="str">
        <f t="shared" si="3"/>
        <v>м</v>
      </c>
      <c r="R26" s="122">
        <f t="shared" si="4"/>
        <v>38</v>
      </c>
      <c r="S26" s="122"/>
      <c r="AA26" s="18"/>
    </row>
    <row r="27" spans="1:27" s="9" customFormat="1" ht="12.75" customHeight="1">
      <c r="A27" s="120">
        <f t="shared" si="5"/>
        <v>26</v>
      </c>
      <c r="B27" s="120"/>
      <c r="C27" s="3" t="s">
        <v>165</v>
      </c>
      <c r="D27" s="4" t="s">
        <v>166</v>
      </c>
      <c r="E27" s="26">
        <v>46</v>
      </c>
      <c r="F27" s="124">
        <v>34</v>
      </c>
      <c r="G27" s="124">
        <v>53</v>
      </c>
      <c r="H27" s="124">
        <v>24</v>
      </c>
      <c r="I27" s="34">
        <v>200</v>
      </c>
      <c r="J27" s="34">
        <v>200</v>
      </c>
      <c r="K27" s="34">
        <v>200</v>
      </c>
      <c r="L27" s="5">
        <v>27</v>
      </c>
      <c r="M27" s="5">
        <v>18</v>
      </c>
      <c r="N27" s="29">
        <f t="shared" si="0"/>
        <v>802</v>
      </c>
      <c r="O27" s="29">
        <f t="shared" si="1"/>
        <v>402</v>
      </c>
      <c r="P27" s="29">
        <f t="shared" si="2"/>
        <v>6</v>
      </c>
      <c r="Q27" s="121" t="str">
        <f t="shared" si="3"/>
        <v>м</v>
      </c>
      <c r="R27" s="122">
        <f t="shared" si="4"/>
        <v>18</v>
      </c>
      <c r="S27" s="122"/>
      <c r="AA27" s="18"/>
    </row>
    <row r="28" spans="1:27" s="9" customFormat="1" ht="12.75" customHeight="1">
      <c r="A28" s="120">
        <f t="shared" si="5"/>
        <v>27</v>
      </c>
      <c r="B28" s="120"/>
      <c r="C28" s="3" t="s">
        <v>226</v>
      </c>
      <c r="D28" s="5" t="s">
        <v>80</v>
      </c>
      <c r="E28" s="34">
        <v>200</v>
      </c>
      <c r="F28" s="124">
        <v>51</v>
      </c>
      <c r="G28" s="126">
        <v>81</v>
      </c>
      <c r="H28" s="126">
        <v>63</v>
      </c>
      <c r="I28" s="126">
        <v>66</v>
      </c>
      <c r="J28" s="126">
        <v>72</v>
      </c>
      <c r="K28" s="126">
        <v>66</v>
      </c>
      <c r="L28" s="126">
        <v>53</v>
      </c>
      <c r="M28" s="126">
        <v>40</v>
      </c>
      <c r="N28" s="29">
        <f t="shared" si="0"/>
        <v>692</v>
      </c>
      <c r="O28" s="29">
        <f t="shared" si="1"/>
        <v>411</v>
      </c>
      <c r="P28" s="29">
        <f t="shared" si="2"/>
        <v>8</v>
      </c>
      <c r="Q28" s="121" t="str">
        <f t="shared" si="3"/>
        <v>м</v>
      </c>
      <c r="R28" s="122">
        <f t="shared" si="4"/>
        <v>40</v>
      </c>
      <c r="S28" s="122"/>
      <c r="AA28" s="18"/>
    </row>
    <row r="29" spans="1:27" s="9" customFormat="1" ht="12.75" customHeight="1">
      <c r="A29" s="120">
        <f t="shared" si="5"/>
        <v>28</v>
      </c>
      <c r="B29" s="120"/>
      <c r="C29" s="3" t="s">
        <v>253</v>
      </c>
      <c r="D29" s="4" t="s">
        <v>80</v>
      </c>
      <c r="E29" s="124">
        <v>77</v>
      </c>
      <c r="F29" s="126">
        <v>64</v>
      </c>
      <c r="G29" s="126">
        <v>73</v>
      </c>
      <c r="H29" s="126">
        <v>46</v>
      </c>
      <c r="I29" s="124">
        <v>52</v>
      </c>
      <c r="J29" s="124">
        <v>50</v>
      </c>
      <c r="K29" s="124">
        <v>51</v>
      </c>
      <c r="L29" s="34">
        <v>200</v>
      </c>
      <c r="M29" s="127">
        <v>200</v>
      </c>
      <c r="N29" s="29">
        <f t="shared" si="0"/>
        <v>813</v>
      </c>
      <c r="O29" s="29">
        <f t="shared" si="1"/>
        <v>413</v>
      </c>
      <c r="P29" s="29">
        <f t="shared" si="2"/>
        <v>7</v>
      </c>
      <c r="Q29" s="121" t="str">
        <f t="shared" si="3"/>
        <v>м</v>
      </c>
      <c r="R29" s="122">
        <f t="shared" si="4"/>
        <v>46</v>
      </c>
      <c r="S29" s="122"/>
      <c r="AA29" s="18"/>
    </row>
    <row r="30" spans="1:27" s="9" customFormat="1" ht="12.75" customHeight="1">
      <c r="A30" s="120">
        <f t="shared" si="5"/>
        <v>29</v>
      </c>
      <c r="B30" s="120"/>
      <c r="C30" s="3" t="s">
        <v>38</v>
      </c>
      <c r="D30" s="4" t="s">
        <v>39</v>
      </c>
      <c r="E30" s="124">
        <v>72</v>
      </c>
      <c r="F30" s="34">
        <v>200</v>
      </c>
      <c r="G30" s="124">
        <v>68</v>
      </c>
      <c r="H30" s="126">
        <v>66</v>
      </c>
      <c r="I30" s="126">
        <v>70</v>
      </c>
      <c r="J30" s="126">
        <v>66</v>
      </c>
      <c r="K30" s="126">
        <v>54</v>
      </c>
      <c r="L30" s="124">
        <v>46</v>
      </c>
      <c r="M30" s="126">
        <v>46</v>
      </c>
      <c r="N30" s="29">
        <f t="shared" si="0"/>
        <v>688</v>
      </c>
      <c r="O30" s="29">
        <f t="shared" si="1"/>
        <v>416</v>
      </c>
      <c r="P30" s="29">
        <f t="shared" si="2"/>
        <v>8</v>
      </c>
      <c r="Q30" s="121" t="str">
        <f t="shared" si="3"/>
        <v>м</v>
      </c>
      <c r="R30" s="122">
        <f t="shared" si="4"/>
        <v>46</v>
      </c>
      <c r="S30" s="122"/>
      <c r="AA30" s="18"/>
    </row>
    <row r="31" spans="1:27" s="9" customFormat="1" ht="12.75" customHeight="1">
      <c r="A31" s="120">
        <f t="shared" si="5"/>
        <v>30</v>
      </c>
      <c r="B31" s="120"/>
      <c r="C31" s="3" t="s">
        <v>121</v>
      </c>
      <c r="D31" s="4" t="s">
        <v>109</v>
      </c>
      <c r="E31" s="126">
        <v>98</v>
      </c>
      <c r="F31" s="34">
        <v>200</v>
      </c>
      <c r="G31" s="126">
        <v>71</v>
      </c>
      <c r="H31" s="124">
        <v>38</v>
      </c>
      <c r="I31" s="124">
        <v>56</v>
      </c>
      <c r="J31" s="126">
        <v>60</v>
      </c>
      <c r="K31" s="34">
        <v>200</v>
      </c>
      <c r="L31" s="126">
        <v>51</v>
      </c>
      <c r="M31" s="126">
        <v>42</v>
      </c>
      <c r="N31" s="29">
        <f t="shared" si="0"/>
        <v>816</v>
      </c>
      <c r="O31" s="29">
        <f t="shared" si="1"/>
        <v>416</v>
      </c>
      <c r="P31" s="29">
        <f t="shared" si="2"/>
        <v>7</v>
      </c>
      <c r="Q31" s="121" t="str">
        <f t="shared" si="3"/>
        <v>м</v>
      </c>
      <c r="R31" s="122">
        <f t="shared" si="4"/>
        <v>38</v>
      </c>
      <c r="S31" s="122"/>
      <c r="AA31" s="18"/>
    </row>
    <row r="32" spans="1:27" s="9" customFormat="1" ht="12.75" customHeight="1">
      <c r="A32" s="120">
        <f t="shared" si="5"/>
        <v>31</v>
      </c>
      <c r="B32" s="120"/>
      <c r="C32" s="3" t="s">
        <v>123</v>
      </c>
      <c r="D32" s="4" t="s">
        <v>118</v>
      </c>
      <c r="E32" s="124">
        <v>55</v>
      </c>
      <c r="F32" s="34">
        <v>200</v>
      </c>
      <c r="G32" s="124">
        <v>48</v>
      </c>
      <c r="H32" s="5">
        <v>23</v>
      </c>
      <c r="I32" s="34">
        <v>200</v>
      </c>
      <c r="J32" s="124">
        <v>34</v>
      </c>
      <c r="K32" s="5">
        <v>28</v>
      </c>
      <c r="L32" s="5">
        <v>29</v>
      </c>
      <c r="M32" s="127">
        <v>200</v>
      </c>
      <c r="N32" s="29">
        <f t="shared" si="0"/>
        <v>817</v>
      </c>
      <c r="O32" s="29">
        <f t="shared" si="1"/>
        <v>417</v>
      </c>
      <c r="P32" s="29">
        <f t="shared" si="2"/>
        <v>6</v>
      </c>
      <c r="Q32" s="121" t="str">
        <f t="shared" si="3"/>
        <v>м</v>
      </c>
      <c r="R32" s="122">
        <f t="shared" si="4"/>
        <v>23</v>
      </c>
      <c r="S32" s="122"/>
      <c r="AA32" s="18"/>
    </row>
    <row r="33" spans="1:27" s="9" customFormat="1" ht="12.75" customHeight="1">
      <c r="A33" s="120">
        <f t="shared" si="5"/>
        <v>32</v>
      </c>
      <c r="B33" s="120"/>
      <c r="C33" s="3" t="s">
        <v>149</v>
      </c>
      <c r="D33" s="5" t="s">
        <v>11</v>
      </c>
      <c r="E33" s="34">
        <v>200</v>
      </c>
      <c r="F33" s="124">
        <v>36</v>
      </c>
      <c r="G33" s="124">
        <v>51</v>
      </c>
      <c r="H33" s="124">
        <v>30</v>
      </c>
      <c r="I33" s="124">
        <v>39</v>
      </c>
      <c r="J33" s="34">
        <v>200</v>
      </c>
      <c r="K33" s="5">
        <v>31</v>
      </c>
      <c r="L33" s="124">
        <v>31</v>
      </c>
      <c r="M33" s="127">
        <v>200</v>
      </c>
      <c r="N33" s="29">
        <f t="shared" si="0"/>
        <v>818</v>
      </c>
      <c r="O33" s="29">
        <f t="shared" si="1"/>
        <v>418</v>
      </c>
      <c r="P33" s="29">
        <f t="shared" si="2"/>
        <v>6</v>
      </c>
      <c r="Q33" s="121" t="str">
        <f t="shared" si="3"/>
        <v>м</v>
      </c>
      <c r="R33" s="122">
        <f t="shared" si="4"/>
        <v>30</v>
      </c>
      <c r="S33" s="122"/>
      <c r="AA33" s="18"/>
    </row>
    <row r="34" spans="1:27" s="9" customFormat="1" ht="12.75" customHeight="1">
      <c r="A34" s="120">
        <f t="shared" si="5"/>
        <v>33</v>
      </c>
      <c r="B34" s="120"/>
      <c r="C34" s="3" t="s">
        <v>189</v>
      </c>
      <c r="D34" s="4" t="s">
        <v>71</v>
      </c>
      <c r="E34" s="124">
        <v>78</v>
      </c>
      <c r="F34" s="126">
        <v>66</v>
      </c>
      <c r="G34" s="126">
        <v>89</v>
      </c>
      <c r="H34" s="126">
        <v>60</v>
      </c>
      <c r="I34" s="126">
        <v>64</v>
      </c>
      <c r="J34" s="126">
        <v>61</v>
      </c>
      <c r="K34" s="126">
        <v>65</v>
      </c>
      <c r="L34" s="126">
        <v>59</v>
      </c>
      <c r="M34" s="126">
        <v>50</v>
      </c>
      <c r="N34" s="29">
        <f aca="true" t="shared" si="6" ref="N34:N65">SUM(E34:M34)</f>
        <v>592</v>
      </c>
      <c r="O34" s="29">
        <f aca="true" t="shared" si="7" ref="O34:O65">N34-LARGE(E34:M34,1)-LARGE(E34:M34,2)</f>
        <v>425</v>
      </c>
      <c r="P34" s="29">
        <f aca="true" t="shared" si="8" ref="P34:P65">COUNTIF(E34:M34,"&lt;200")</f>
        <v>9</v>
      </c>
      <c r="Q34" s="121" t="str">
        <f aca="true" t="shared" si="9" ref="Q34:Q65">IF(ISNUMBER(SEARCH("Игорь",C34))+ISNUMBER(SEARCH("Илья",C34))+ISNUMBER(SEARCH("Никита",C34))+ISNUMBER(SEARCH("Данила",C34)),"м",IF((RIGHT(C34,1)="а")+(RIGHT(C34,1)="я")+(RIGHT(C34,1)="ь"),"ж","м"))</f>
        <v>м</v>
      </c>
      <c r="R34" s="122">
        <f aca="true" t="shared" si="10" ref="R34:R65">SMALL(E34:M34,1)</f>
        <v>50</v>
      </c>
      <c r="S34" s="122"/>
      <c r="AA34" s="18"/>
    </row>
    <row r="35" spans="1:27" s="9" customFormat="1" ht="12.75" customHeight="1">
      <c r="A35" s="120">
        <f aca="true" t="shared" si="11" ref="A35:A66">A34+1</f>
        <v>34</v>
      </c>
      <c r="B35" s="120"/>
      <c r="C35" s="3" t="s">
        <v>269</v>
      </c>
      <c r="D35" s="4" t="s">
        <v>11</v>
      </c>
      <c r="E35" s="126">
        <v>80</v>
      </c>
      <c r="F35" s="124">
        <v>32</v>
      </c>
      <c r="G35" s="26">
        <v>46</v>
      </c>
      <c r="H35" s="5">
        <v>20</v>
      </c>
      <c r="I35" s="26">
        <v>33</v>
      </c>
      <c r="J35" s="34">
        <v>200</v>
      </c>
      <c r="K35" s="34">
        <v>200</v>
      </c>
      <c r="L35" s="5">
        <v>22</v>
      </c>
      <c r="M35" s="127">
        <v>200</v>
      </c>
      <c r="N35" s="29">
        <f t="shared" si="6"/>
        <v>833</v>
      </c>
      <c r="O35" s="29">
        <f t="shared" si="7"/>
        <v>433</v>
      </c>
      <c r="P35" s="29">
        <f t="shared" si="8"/>
        <v>6</v>
      </c>
      <c r="Q35" s="121" t="str">
        <f t="shared" si="9"/>
        <v>м</v>
      </c>
      <c r="R35" s="122">
        <f t="shared" si="10"/>
        <v>20</v>
      </c>
      <c r="S35" s="122"/>
      <c r="AA35" s="18"/>
    </row>
    <row r="36" spans="1:27" s="9" customFormat="1" ht="12.75" customHeight="1">
      <c r="A36" s="120">
        <f t="shared" si="11"/>
        <v>35</v>
      </c>
      <c r="B36" s="120"/>
      <c r="C36" s="3" t="s">
        <v>72</v>
      </c>
      <c r="D36" s="4" t="s">
        <v>73</v>
      </c>
      <c r="E36" s="5">
        <v>12</v>
      </c>
      <c r="F36" s="34">
        <v>200</v>
      </c>
      <c r="G36" s="5">
        <v>5</v>
      </c>
      <c r="H36" s="34">
        <v>200</v>
      </c>
      <c r="I36" s="5">
        <v>9</v>
      </c>
      <c r="J36" s="5">
        <v>3</v>
      </c>
      <c r="K36" s="5">
        <v>5</v>
      </c>
      <c r="L36" s="34">
        <v>200</v>
      </c>
      <c r="M36" s="127">
        <v>200</v>
      </c>
      <c r="N36" s="29">
        <f t="shared" si="6"/>
        <v>834</v>
      </c>
      <c r="O36" s="29">
        <f t="shared" si="7"/>
        <v>434</v>
      </c>
      <c r="P36" s="29">
        <f t="shared" si="8"/>
        <v>5</v>
      </c>
      <c r="Q36" s="121" t="str">
        <f t="shared" si="9"/>
        <v>м</v>
      </c>
      <c r="R36" s="122">
        <f t="shared" si="10"/>
        <v>3</v>
      </c>
      <c r="S36" s="122"/>
      <c r="AA36" s="18"/>
    </row>
    <row r="37" spans="1:27" s="9" customFormat="1" ht="12.75" customHeight="1">
      <c r="A37" s="120">
        <f t="shared" si="11"/>
        <v>36</v>
      </c>
      <c r="B37" s="120"/>
      <c r="C37" s="3" t="s">
        <v>94</v>
      </c>
      <c r="D37" s="4" t="s">
        <v>51</v>
      </c>
      <c r="E37" s="34">
        <v>200</v>
      </c>
      <c r="F37" s="34">
        <v>200</v>
      </c>
      <c r="G37" s="126">
        <v>72</v>
      </c>
      <c r="H37" s="126">
        <v>56</v>
      </c>
      <c r="I37" s="126">
        <v>65</v>
      </c>
      <c r="J37" s="126">
        <v>75</v>
      </c>
      <c r="K37" s="126">
        <v>58</v>
      </c>
      <c r="L37" s="126">
        <v>65</v>
      </c>
      <c r="M37" s="126">
        <v>54</v>
      </c>
      <c r="N37" s="29">
        <f t="shared" si="6"/>
        <v>845</v>
      </c>
      <c r="O37" s="29">
        <f t="shared" si="7"/>
        <v>445</v>
      </c>
      <c r="P37" s="29">
        <f t="shared" si="8"/>
        <v>7</v>
      </c>
      <c r="Q37" s="121" t="str">
        <f t="shared" si="9"/>
        <v>м</v>
      </c>
      <c r="R37" s="122">
        <f t="shared" si="10"/>
        <v>54</v>
      </c>
      <c r="S37" s="122"/>
      <c r="AA37" s="18"/>
    </row>
    <row r="38" spans="1:27" s="9" customFormat="1" ht="12.75" customHeight="1">
      <c r="A38" s="120">
        <f t="shared" si="11"/>
        <v>37</v>
      </c>
      <c r="B38" s="120"/>
      <c r="C38" s="3" t="s">
        <v>105</v>
      </c>
      <c r="D38" s="4" t="s">
        <v>11</v>
      </c>
      <c r="E38" s="124">
        <v>60</v>
      </c>
      <c r="F38" s="124">
        <v>37</v>
      </c>
      <c r="G38" s="124">
        <v>54</v>
      </c>
      <c r="H38" s="34">
        <v>200</v>
      </c>
      <c r="I38" s="34">
        <v>200</v>
      </c>
      <c r="J38" s="124">
        <v>37</v>
      </c>
      <c r="K38" s="124">
        <v>33</v>
      </c>
      <c r="L38" s="5">
        <v>25</v>
      </c>
      <c r="M38" s="127">
        <v>200</v>
      </c>
      <c r="N38" s="29">
        <f t="shared" si="6"/>
        <v>846</v>
      </c>
      <c r="O38" s="29">
        <f t="shared" si="7"/>
        <v>446</v>
      </c>
      <c r="P38" s="29">
        <f t="shared" si="8"/>
        <v>6</v>
      </c>
      <c r="Q38" s="121" t="str">
        <f t="shared" si="9"/>
        <v>м</v>
      </c>
      <c r="R38" s="122">
        <f t="shared" si="10"/>
        <v>25</v>
      </c>
      <c r="S38" s="122"/>
      <c r="AA38" s="18">
        <v>300</v>
      </c>
    </row>
    <row r="39" spans="1:27" s="9" customFormat="1" ht="12.75" customHeight="1">
      <c r="A39" s="120">
        <f t="shared" si="11"/>
        <v>38</v>
      </c>
      <c r="B39" s="120"/>
      <c r="C39" s="3" t="s">
        <v>96</v>
      </c>
      <c r="D39" s="4" t="s">
        <v>63</v>
      </c>
      <c r="E39" s="124">
        <v>57</v>
      </c>
      <c r="F39" s="124">
        <v>40</v>
      </c>
      <c r="G39" s="124">
        <v>50</v>
      </c>
      <c r="H39" s="124">
        <v>27</v>
      </c>
      <c r="I39" s="124">
        <v>47</v>
      </c>
      <c r="J39" s="34">
        <v>200</v>
      </c>
      <c r="K39" s="34">
        <v>200</v>
      </c>
      <c r="L39" s="34">
        <v>200</v>
      </c>
      <c r="M39" s="124">
        <v>31</v>
      </c>
      <c r="N39" s="29">
        <f t="shared" si="6"/>
        <v>852</v>
      </c>
      <c r="O39" s="29">
        <f t="shared" si="7"/>
        <v>452</v>
      </c>
      <c r="P39" s="29">
        <f t="shared" si="8"/>
        <v>6</v>
      </c>
      <c r="Q39" s="121" t="str">
        <f t="shared" si="9"/>
        <v>м</v>
      </c>
      <c r="R39" s="122">
        <f t="shared" si="10"/>
        <v>27</v>
      </c>
      <c r="S39" s="122"/>
      <c r="AA39" s="18"/>
    </row>
    <row r="40" spans="1:27" s="9" customFormat="1" ht="12.75" customHeight="1">
      <c r="A40" s="120">
        <f t="shared" si="11"/>
        <v>39</v>
      </c>
      <c r="B40" s="120"/>
      <c r="C40" s="3" t="s">
        <v>268</v>
      </c>
      <c r="D40" s="4" t="s">
        <v>9</v>
      </c>
      <c r="E40" s="126">
        <v>84</v>
      </c>
      <c r="F40" s="126">
        <v>68</v>
      </c>
      <c r="G40" s="34">
        <v>200</v>
      </c>
      <c r="H40" s="126">
        <v>57</v>
      </c>
      <c r="I40" s="126">
        <v>84</v>
      </c>
      <c r="J40" s="126">
        <v>83</v>
      </c>
      <c r="K40" s="126">
        <v>56</v>
      </c>
      <c r="L40" s="126">
        <v>61</v>
      </c>
      <c r="M40" s="126">
        <v>47</v>
      </c>
      <c r="N40" s="29">
        <f t="shared" si="6"/>
        <v>740</v>
      </c>
      <c r="O40" s="29">
        <f t="shared" si="7"/>
        <v>456</v>
      </c>
      <c r="P40" s="29">
        <f t="shared" si="8"/>
        <v>8</v>
      </c>
      <c r="Q40" s="121" t="str">
        <f t="shared" si="9"/>
        <v>м</v>
      </c>
      <c r="R40" s="122">
        <f t="shared" si="10"/>
        <v>47</v>
      </c>
      <c r="S40" s="122"/>
      <c r="AA40" s="18">
        <v>300</v>
      </c>
    </row>
    <row r="41" spans="1:27" s="9" customFormat="1" ht="12.75" customHeight="1">
      <c r="A41" s="120">
        <f t="shared" si="11"/>
        <v>40</v>
      </c>
      <c r="B41" s="130"/>
      <c r="C41" s="3" t="s">
        <v>133</v>
      </c>
      <c r="D41" s="5" t="s">
        <v>19</v>
      </c>
      <c r="E41" s="126">
        <v>89</v>
      </c>
      <c r="F41" s="126">
        <v>62</v>
      </c>
      <c r="G41" s="126">
        <v>88</v>
      </c>
      <c r="H41" s="126">
        <v>49</v>
      </c>
      <c r="I41" s="126">
        <v>77</v>
      </c>
      <c r="J41" s="126">
        <v>82</v>
      </c>
      <c r="K41" s="126">
        <v>69</v>
      </c>
      <c r="L41" s="126">
        <v>72</v>
      </c>
      <c r="M41" s="126">
        <v>58</v>
      </c>
      <c r="N41" s="29">
        <f t="shared" si="6"/>
        <v>646</v>
      </c>
      <c r="O41" s="29">
        <f t="shared" si="7"/>
        <v>469</v>
      </c>
      <c r="P41" s="29">
        <f t="shared" si="8"/>
        <v>9</v>
      </c>
      <c r="Q41" s="121" t="str">
        <f t="shared" si="9"/>
        <v>м</v>
      </c>
      <c r="R41" s="122">
        <f t="shared" si="10"/>
        <v>49</v>
      </c>
      <c r="S41" s="122"/>
      <c r="AA41" s="18">
        <v>300</v>
      </c>
    </row>
    <row r="42" spans="1:27" s="9" customFormat="1" ht="12.75" customHeight="1">
      <c r="A42" s="120">
        <f t="shared" si="11"/>
        <v>41</v>
      </c>
      <c r="B42" s="120"/>
      <c r="C42" s="3" t="s">
        <v>127</v>
      </c>
      <c r="D42" s="4" t="s">
        <v>80</v>
      </c>
      <c r="E42" s="124">
        <v>65</v>
      </c>
      <c r="F42" s="124">
        <v>41</v>
      </c>
      <c r="G42" s="124">
        <v>49</v>
      </c>
      <c r="H42" s="34">
        <v>200</v>
      </c>
      <c r="I42" s="26">
        <v>35</v>
      </c>
      <c r="J42" s="124">
        <v>40</v>
      </c>
      <c r="K42" s="34">
        <v>200</v>
      </c>
      <c r="L42" s="124">
        <v>42</v>
      </c>
      <c r="M42" s="127">
        <v>200</v>
      </c>
      <c r="N42" s="29">
        <f t="shared" si="6"/>
        <v>872</v>
      </c>
      <c r="O42" s="29">
        <f t="shared" si="7"/>
        <v>472</v>
      </c>
      <c r="P42" s="29">
        <f t="shared" si="8"/>
        <v>6</v>
      </c>
      <c r="Q42" s="121" t="str">
        <f t="shared" si="9"/>
        <v>м</v>
      </c>
      <c r="R42" s="122">
        <f t="shared" si="10"/>
        <v>35</v>
      </c>
      <c r="S42" s="122"/>
      <c r="AA42" s="123">
        <v>348.62</v>
      </c>
    </row>
    <row r="43" spans="1:27" s="9" customFormat="1" ht="12.75" customHeight="1">
      <c r="A43" s="120">
        <f t="shared" si="11"/>
        <v>42</v>
      </c>
      <c r="B43" s="120"/>
      <c r="C43" s="3" t="s">
        <v>247</v>
      </c>
      <c r="D43" s="5" t="s">
        <v>138</v>
      </c>
      <c r="E43" s="34">
        <v>200</v>
      </c>
      <c r="F43" s="126">
        <v>57</v>
      </c>
      <c r="G43" s="126">
        <v>69</v>
      </c>
      <c r="H43" s="124">
        <v>28</v>
      </c>
      <c r="I43" s="124">
        <v>48</v>
      </c>
      <c r="J43" s="124">
        <v>49</v>
      </c>
      <c r="K43" s="34">
        <v>200</v>
      </c>
      <c r="L43" s="124">
        <v>33</v>
      </c>
      <c r="M43" s="127">
        <v>200</v>
      </c>
      <c r="N43" s="29">
        <f t="shared" si="6"/>
        <v>884</v>
      </c>
      <c r="O43" s="29">
        <f t="shared" si="7"/>
        <v>484</v>
      </c>
      <c r="P43" s="29">
        <f t="shared" si="8"/>
        <v>6</v>
      </c>
      <c r="Q43" s="121" t="str">
        <f t="shared" si="9"/>
        <v>м</v>
      </c>
      <c r="R43" s="122">
        <f t="shared" si="10"/>
        <v>28</v>
      </c>
      <c r="S43" s="122"/>
      <c r="AA43" s="123">
        <v>398.23</v>
      </c>
    </row>
    <row r="44" spans="1:27" s="9" customFormat="1" ht="12.75" customHeight="1">
      <c r="A44" s="120">
        <f t="shared" si="11"/>
        <v>43</v>
      </c>
      <c r="B44" s="120"/>
      <c r="C44" s="3" t="s">
        <v>171</v>
      </c>
      <c r="D44" s="4" t="s">
        <v>80</v>
      </c>
      <c r="E44" s="26">
        <v>19</v>
      </c>
      <c r="F44" s="34">
        <v>200</v>
      </c>
      <c r="G44" s="5">
        <v>24</v>
      </c>
      <c r="H44" s="34">
        <v>200</v>
      </c>
      <c r="I44" s="34">
        <v>200</v>
      </c>
      <c r="J44" s="5">
        <v>18</v>
      </c>
      <c r="K44" s="5">
        <v>22</v>
      </c>
      <c r="L44" s="34">
        <v>200</v>
      </c>
      <c r="M44" s="5">
        <v>21</v>
      </c>
      <c r="N44" s="29">
        <f t="shared" si="6"/>
        <v>904</v>
      </c>
      <c r="O44" s="29">
        <f t="shared" si="7"/>
        <v>504</v>
      </c>
      <c r="P44" s="29">
        <f t="shared" si="8"/>
        <v>5</v>
      </c>
      <c r="Q44" s="121" t="str">
        <f t="shared" si="9"/>
        <v>м</v>
      </c>
      <c r="R44" s="122">
        <f t="shared" si="10"/>
        <v>18</v>
      </c>
      <c r="S44" s="122"/>
      <c r="AA44" s="18">
        <v>300</v>
      </c>
    </row>
    <row r="45" spans="1:27" s="9" customFormat="1" ht="12.75" customHeight="1">
      <c r="A45" s="120">
        <f t="shared" si="11"/>
        <v>44</v>
      </c>
      <c r="B45" s="120"/>
      <c r="C45" s="3" t="s">
        <v>293</v>
      </c>
      <c r="D45" s="4" t="s">
        <v>63</v>
      </c>
      <c r="E45" s="34">
        <v>200</v>
      </c>
      <c r="F45" s="34">
        <v>200</v>
      </c>
      <c r="G45" s="124">
        <v>63</v>
      </c>
      <c r="H45" s="124">
        <v>29</v>
      </c>
      <c r="I45" s="124">
        <v>54</v>
      </c>
      <c r="J45" s="126">
        <v>62</v>
      </c>
      <c r="K45" s="34">
        <v>200</v>
      </c>
      <c r="L45" s="126">
        <v>52</v>
      </c>
      <c r="M45" s="126">
        <v>48</v>
      </c>
      <c r="N45" s="29">
        <f t="shared" si="6"/>
        <v>908</v>
      </c>
      <c r="O45" s="29">
        <f t="shared" si="7"/>
        <v>508</v>
      </c>
      <c r="P45" s="29">
        <f t="shared" si="8"/>
        <v>6</v>
      </c>
      <c r="Q45" s="121" t="str">
        <f t="shared" si="9"/>
        <v>м</v>
      </c>
      <c r="R45" s="122">
        <f t="shared" si="10"/>
        <v>29</v>
      </c>
      <c r="S45" s="122"/>
      <c r="AA45" s="18">
        <v>300</v>
      </c>
    </row>
    <row r="46" spans="1:27" s="9" customFormat="1" ht="12.75" customHeight="1">
      <c r="A46" s="120">
        <f t="shared" si="11"/>
        <v>45</v>
      </c>
      <c r="B46" s="120"/>
      <c r="C46" s="3" t="s">
        <v>29</v>
      </c>
      <c r="D46" s="4" t="s">
        <v>30</v>
      </c>
      <c r="E46" s="26">
        <v>17</v>
      </c>
      <c r="F46" s="5">
        <v>22</v>
      </c>
      <c r="G46" s="26">
        <v>28</v>
      </c>
      <c r="H46" s="34">
        <v>200</v>
      </c>
      <c r="I46" s="34">
        <v>200</v>
      </c>
      <c r="J46" s="5">
        <v>26</v>
      </c>
      <c r="K46" s="34">
        <v>200</v>
      </c>
      <c r="L46" s="34">
        <v>200</v>
      </c>
      <c r="M46" s="5">
        <v>16</v>
      </c>
      <c r="N46" s="29">
        <f t="shared" si="6"/>
        <v>909</v>
      </c>
      <c r="O46" s="29">
        <f t="shared" si="7"/>
        <v>509</v>
      </c>
      <c r="P46" s="29">
        <f t="shared" si="8"/>
        <v>5</v>
      </c>
      <c r="Q46" s="121" t="str">
        <f t="shared" si="9"/>
        <v>м</v>
      </c>
      <c r="R46" s="122">
        <f t="shared" si="10"/>
        <v>16</v>
      </c>
      <c r="S46" s="122"/>
      <c r="AA46" s="123">
        <v>398.23</v>
      </c>
    </row>
    <row r="47" spans="1:27" s="9" customFormat="1" ht="12.75" customHeight="1">
      <c r="A47" s="120">
        <f t="shared" si="11"/>
        <v>46</v>
      </c>
      <c r="B47" s="120"/>
      <c r="C47" s="3" t="s">
        <v>150</v>
      </c>
      <c r="D47" s="4" t="s">
        <v>151</v>
      </c>
      <c r="E47" s="26">
        <v>29</v>
      </c>
      <c r="F47" s="5">
        <v>16</v>
      </c>
      <c r="G47" s="26">
        <v>33</v>
      </c>
      <c r="H47" s="5">
        <v>19</v>
      </c>
      <c r="I47" s="26">
        <v>27</v>
      </c>
      <c r="J47" s="34">
        <v>200</v>
      </c>
      <c r="K47" s="34">
        <v>200</v>
      </c>
      <c r="L47" s="34">
        <v>200</v>
      </c>
      <c r="M47" s="127">
        <v>200</v>
      </c>
      <c r="N47" s="29">
        <f t="shared" si="6"/>
        <v>924</v>
      </c>
      <c r="O47" s="29">
        <f t="shared" si="7"/>
        <v>524</v>
      </c>
      <c r="P47" s="29">
        <f t="shared" si="8"/>
        <v>5</v>
      </c>
      <c r="Q47" s="121" t="str">
        <f t="shared" si="9"/>
        <v>м</v>
      </c>
      <c r="R47" s="122">
        <f t="shared" si="10"/>
        <v>16</v>
      </c>
      <c r="S47" s="122"/>
      <c r="AA47" s="123">
        <v>453.9</v>
      </c>
    </row>
    <row r="48" spans="1:27" s="9" customFormat="1" ht="12.75" customHeight="1">
      <c r="A48" s="120">
        <f t="shared" si="11"/>
        <v>47</v>
      </c>
      <c r="B48" s="120"/>
      <c r="C48" s="3" t="s">
        <v>45</v>
      </c>
      <c r="D48" s="4" t="s">
        <v>11</v>
      </c>
      <c r="E48" s="124">
        <v>50</v>
      </c>
      <c r="F48" s="5">
        <v>14</v>
      </c>
      <c r="G48" s="5">
        <v>22</v>
      </c>
      <c r="H48" s="34">
        <v>200</v>
      </c>
      <c r="I48" s="26">
        <v>26</v>
      </c>
      <c r="J48" s="34">
        <v>200</v>
      </c>
      <c r="K48" s="34">
        <v>200</v>
      </c>
      <c r="L48" s="5">
        <v>14</v>
      </c>
      <c r="M48" s="127">
        <v>200</v>
      </c>
      <c r="N48" s="29">
        <f t="shared" si="6"/>
        <v>926</v>
      </c>
      <c r="O48" s="29">
        <f t="shared" si="7"/>
        <v>526</v>
      </c>
      <c r="P48" s="29">
        <f t="shared" si="8"/>
        <v>5</v>
      </c>
      <c r="Q48" s="121" t="str">
        <f t="shared" si="9"/>
        <v>м</v>
      </c>
      <c r="R48" s="122">
        <f t="shared" si="10"/>
        <v>14</v>
      </c>
      <c r="S48" s="122"/>
      <c r="AA48" s="123">
        <v>398.23</v>
      </c>
    </row>
    <row r="49" spans="1:27" s="9" customFormat="1" ht="12.75" customHeight="1">
      <c r="A49" s="120">
        <f t="shared" si="11"/>
        <v>48</v>
      </c>
      <c r="B49" s="120"/>
      <c r="C49" s="3" t="s">
        <v>155</v>
      </c>
      <c r="D49" s="4" t="s">
        <v>80</v>
      </c>
      <c r="E49" s="26">
        <v>33</v>
      </c>
      <c r="F49" s="5">
        <v>18</v>
      </c>
      <c r="G49" s="26">
        <v>31</v>
      </c>
      <c r="H49" s="34">
        <v>200</v>
      </c>
      <c r="I49" s="26">
        <v>30</v>
      </c>
      <c r="J49" s="5">
        <v>24</v>
      </c>
      <c r="K49" s="34">
        <v>200</v>
      </c>
      <c r="L49" s="34">
        <v>200</v>
      </c>
      <c r="M49" s="127">
        <v>200</v>
      </c>
      <c r="N49" s="29">
        <f t="shared" si="6"/>
        <v>936</v>
      </c>
      <c r="O49" s="29">
        <f t="shared" si="7"/>
        <v>536</v>
      </c>
      <c r="P49" s="29">
        <f t="shared" si="8"/>
        <v>5</v>
      </c>
      <c r="Q49" s="121" t="str">
        <f t="shared" si="9"/>
        <v>м</v>
      </c>
      <c r="R49" s="122">
        <f t="shared" si="10"/>
        <v>18</v>
      </c>
      <c r="S49" s="122"/>
      <c r="AA49" s="123">
        <v>348.29</v>
      </c>
    </row>
    <row r="50" spans="1:27" s="9" customFormat="1" ht="12.75" customHeight="1">
      <c r="A50" s="120">
        <f t="shared" si="11"/>
        <v>49</v>
      </c>
      <c r="B50" s="120"/>
      <c r="C50" s="3" t="s">
        <v>194</v>
      </c>
      <c r="D50" s="4" t="s">
        <v>19</v>
      </c>
      <c r="E50" s="26">
        <v>27</v>
      </c>
      <c r="F50" s="5">
        <v>27</v>
      </c>
      <c r="G50" s="34">
        <v>200</v>
      </c>
      <c r="H50" s="34">
        <v>200</v>
      </c>
      <c r="I50" s="26">
        <v>37</v>
      </c>
      <c r="J50" s="124">
        <v>33</v>
      </c>
      <c r="K50" s="5">
        <v>27</v>
      </c>
      <c r="L50" s="34">
        <v>200</v>
      </c>
      <c r="M50" s="127">
        <v>200</v>
      </c>
      <c r="N50" s="29">
        <f t="shared" si="6"/>
        <v>951</v>
      </c>
      <c r="O50" s="29">
        <f t="shared" si="7"/>
        <v>551</v>
      </c>
      <c r="P50" s="29">
        <f t="shared" si="8"/>
        <v>5</v>
      </c>
      <c r="Q50" s="121" t="str">
        <f t="shared" si="9"/>
        <v>м</v>
      </c>
      <c r="R50" s="122">
        <f t="shared" si="10"/>
        <v>27</v>
      </c>
      <c r="S50" s="122"/>
      <c r="AA50" s="123">
        <v>398.23</v>
      </c>
    </row>
    <row r="51" spans="1:27" s="9" customFormat="1" ht="12.75" customHeight="1">
      <c r="A51" s="120">
        <f t="shared" si="11"/>
        <v>50</v>
      </c>
      <c r="B51" s="120"/>
      <c r="C51" s="3" t="s">
        <v>129</v>
      </c>
      <c r="D51" s="4" t="s">
        <v>24</v>
      </c>
      <c r="E51" s="124">
        <v>69</v>
      </c>
      <c r="F51" s="34">
        <v>200</v>
      </c>
      <c r="G51" s="124">
        <v>67</v>
      </c>
      <c r="H51" s="126">
        <v>61</v>
      </c>
      <c r="I51" s="34">
        <v>200</v>
      </c>
      <c r="J51" s="34">
        <v>200</v>
      </c>
      <c r="K51" s="126">
        <v>61</v>
      </c>
      <c r="L51" s="126">
        <v>57</v>
      </c>
      <c r="M51" s="126">
        <v>41</v>
      </c>
      <c r="N51" s="29">
        <f t="shared" si="6"/>
        <v>956</v>
      </c>
      <c r="O51" s="29">
        <f t="shared" si="7"/>
        <v>556</v>
      </c>
      <c r="P51" s="29">
        <f t="shared" si="8"/>
        <v>6</v>
      </c>
      <c r="Q51" s="121" t="str">
        <f t="shared" si="9"/>
        <v>м</v>
      </c>
      <c r="R51" s="122">
        <f t="shared" si="10"/>
        <v>41</v>
      </c>
      <c r="S51" s="122"/>
      <c r="AA51" s="18">
        <v>250</v>
      </c>
    </row>
    <row r="52" spans="1:27" s="9" customFormat="1" ht="12.75" customHeight="1">
      <c r="A52" s="120">
        <f t="shared" si="11"/>
        <v>51</v>
      </c>
      <c r="B52" s="120"/>
      <c r="C52" s="3" t="s">
        <v>230</v>
      </c>
      <c r="D52" s="4" t="s">
        <v>11</v>
      </c>
      <c r="E52" s="124">
        <v>53</v>
      </c>
      <c r="F52" s="124">
        <v>35</v>
      </c>
      <c r="G52" s="34">
        <v>200</v>
      </c>
      <c r="H52" s="34">
        <v>200</v>
      </c>
      <c r="I52" s="26">
        <v>23</v>
      </c>
      <c r="J52" s="34">
        <v>200</v>
      </c>
      <c r="K52" s="5">
        <v>23</v>
      </c>
      <c r="L52" s="5">
        <v>23</v>
      </c>
      <c r="M52" s="127">
        <v>200</v>
      </c>
      <c r="N52" s="29">
        <f t="shared" si="6"/>
        <v>957</v>
      </c>
      <c r="O52" s="29">
        <f t="shared" si="7"/>
        <v>557</v>
      </c>
      <c r="P52" s="29">
        <f t="shared" si="8"/>
        <v>5</v>
      </c>
      <c r="Q52" s="121" t="str">
        <f t="shared" si="9"/>
        <v>м</v>
      </c>
      <c r="R52" s="122">
        <f t="shared" si="10"/>
        <v>23</v>
      </c>
      <c r="S52" s="122"/>
      <c r="AA52" s="18">
        <v>250</v>
      </c>
    </row>
    <row r="53" spans="1:27" s="9" customFormat="1" ht="12.75" customHeight="1">
      <c r="A53" s="120">
        <f t="shared" si="11"/>
        <v>52</v>
      </c>
      <c r="B53" s="120"/>
      <c r="C53" s="3" t="s">
        <v>222</v>
      </c>
      <c r="D53" s="4" t="s">
        <v>166</v>
      </c>
      <c r="E53" s="124">
        <v>51</v>
      </c>
      <c r="F53" s="34">
        <v>200</v>
      </c>
      <c r="G53" s="124">
        <v>47</v>
      </c>
      <c r="H53" s="5">
        <v>18</v>
      </c>
      <c r="I53" s="26">
        <v>22</v>
      </c>
      <c r="J53" s="5">
        <v>27</v>
      </c>
      <c r="K53" s="34">
        <v>200</v>
      </c>
      <c r="L53" s="34">
        <v>200</v>
      </c>
      <c r="M53" s="127">
        <v>200</v>
      </c>
      <c r="N53" s="29">
        <f t="shared" si="6"/>
        <v>965</v>
      </c>
      <c r="O53" s="29">
        <f t="shared" si="7"/>
        <v>565</v>
      </c>
      <c r="P53" s="29">
        <f t="shared" si="8"/>
        <v>5</v>
      </c>
      <c r="Q53" s="121" t="str">
        <f t="shared" si="9"/>
        <v>м</v>
      </c>
      <c r="R53" s="122">
        <f t="shared" si="10"/>
        <v>18</v>
      </c>
      <c r="S53" s="122"/>
      <c r="AA53" s="18">
        <v>250</v>
      </c>
    </row>
    <row r="54" spans="1:27" s="9" customFormat="1" ht="12.75" customHeight="1">
      <c r="A54" s="120">
        <f t="shared" si="11"/>
        <v>53</v>
      </c>
      <c r="B54" s="120"/>
      <c r="C54" s="3" t="s">
        <v>107</v>
      </c>
      <c r="D54" s="4" t="s">
        <v>54</v>
      </c>
      <c r="E54" s="26">
        <v>45</v>
      </c>
      <c r="F54" s="34">
        <v>200</v>
      </c>
      <c r="G54" s="26">
        <v>34</v>
      </c>
      <c r="H54" s="34">
        <v>200</v>
      </c>
      <c r="I54" s="34">
        <v>200</v>
      </c>
      <c r="J54" s="34">
        <v>200</v>
      </c>
      <c r="K54" s="5">
        <v>29</v>
      </c>
      <c r="L54" s="124">
        <v>32</v>
      </c>
      <c r="M54" s="124">
        <v>26</v>
      </c>
      <c r="N54" s="29">
        <f t="shared" si="6"/>
        <v>966</v>
      </c>
      <c r="O54" s="29">
        <f t="shared" si="7"/>
        <v>566</v>
      </c>
      <c r="P54" s="29">
        <f t="shared" si="8"/>
        <v>5</v>
      </c>
      <c r="Q54" s="121" t="str">
        <f t="shared" si="9"/>
        <v>м</v>
      </c>
      <c r="R54" s="122">
        <f t="shared" si="10"/>
        <v>26</v>
      </c>
      <c r="S54" s="122"/>
      <c r="AA54" s="18">
        <v>250</v>
      </c>
    </row>
    <row r="55" spans="1:27" s="9" customFormat="1" ht="12.75" customHeight="1">
      <c r="A55" s="120">
        <f t="shared" si="11"/>
        <v>54</v>
      </c>
      <c r="B55" s="120"/>
      <c r="C55" s="3" t="s">
        <v>292</v>
      </c>
      <c r="D55" s="4" t="s">
        <v>80</v>
      </c>
      <c r="E55" s="26">
        <v>39</v>
      </c>
      <c r="F55" s="34">
        <v>200</v>
      </c>
      <c r="G55" s="26">
        <v>45</v>
      </c>
      <c r="H55" s="34">
        <v>200</v>
      </c>
      <c r="I55" s="124">
        <v>42</v>
      </c>
      <c r="J55" s="124">
        <v>38</v>
      </c>
      <c r="K55" s="124">
        <v>35</v>
      </c>
      <c r="L55" s="34">
        <v>200</v>
      </c>
      <c r="M55" s="127">
        <v>200</v>
      </c>
      <c r="N55" s="29">
        <f t="shared" si="6"/>
        <v>999</v>
      </c>
      <c r="O55" s="29">
        <f t="shared" si="7"/>
        <v>599</v>
      </c>
      <c r="P55" s="29">
        <f t="shared" si="8"/>
        <v>5</v>
      </c>
      <c r="Q55" s="121" t="str">
        <f t="shared" si="9"/>
        <v>м</v>
      </c>
      <c r="R55" s="122">
        <f t="shared" si="10"/>
        <v>35</v>
      </c>
      <c r="S55" s="122"/>
      <c r="AA55" s="18">
        <v>250</v>
      </c>
    </row>
    <row r="56" spans="1:27" s="9" customFormat="1" ht="12.75" customHeight="1">
      <c r="A56" s="120">
        <f t="shared" si="11"/>
        <v>55</v>
      </c>
      <c r="B56" s="120"/>
      <c r="C56" s="3" t="s">
        <v>204</v>
      </c>
      <c r="D56" s="4" t="s">
        <v>3</v>
      </c>
      <c r="E56" s="124">
        <v>75</v>
      </c>
      <c r="F56" s="34">
        <v>200</v>
      </c>
      <c r="G56" s="34">
        <v>200</v>
      </c>
      <c r="H56" s="124">
        <v>42</v>
      </c>
      <c r="I56" s="34">
        <v>200</v>
      </c>
      <c r="J56" s="126">
        <v>84</v>
      </c>
      <c r="K56" s="126">
        <v>63</v>
      </c>
      <c r="L56" s="126">
        <v>77</v>
      </c>
      <c r="M56" s="128">
        <v>71</v>
      </c>
      <c r="N56" s="29">
        <f t="shared" si="6"/>
        <v>1012</v>
      </c>
      <c r="O56" s="29">
        <f t="shared" si="7"/>
        <v>612</v>
      </c>
      <c r="P56" s="29">
        <f t="shared" si="8"/>
        <v>6</v>
      </c>
      <c r="Q56" s="121" t="str">
        <f t="shared" si="9"/>
        <v>м</v>
      </c>
      <c r="R56" s="122">
        <f t="shared" si="10"/>
        <v>42</v>
      </c>
      <c r="S56" s="122"/>
      <c r="AA56" s="18"/>
    </row>
    <row r="57" spans="1:27" s="9" customFormat="1" ht="12.75" customHeight="1">
      <c r="A57" s="120">
        <f t="shared" si="11"/>
        <v>56</v>
      </c>
      <c r="B57" s="120"/>
      <c r="C57" s="3" t="s">
        <v>290</v>
      </c>
      <c r="D57" s="4" t="s">
        <v>19</v>
      </c>
      <c r="E57" s="34">
        <v>200</v>
      </c>
      <c r="F57" s="34">
        <v>200</v>
      </c>
      <c r="G57" s="5">
        <v>3</v>
      </c>
      <c r="H57" s="5">
        <v>3</v>
      </c>
      <c r="I57" s="5">
        <v>3</v>
      </c>
      <c r="J57" s="34">
        <v>200</v>
      </c>
      <c r="K57" s="5">
        <v>3</v>
      </c>
      <c r="L57" s="34">
        <v>200</v>
      </c>
      <c r="M57" s="127">
        <v>200</v>
      </c>
      <c r="N57" s="29">
        <f t="shared" si="6"/>
        <v>1012</v>
      </c>
      <c r="O57" s="29">
        <f t="shared" si="7"/>
        <v>612</v>
      </c>
      <c r="P57" s="29">
        <f t="shared" si="8"/>
        <v>4</v>
      </c>
      <c r="Q57" s="121" t="str">
        <f t="shared" si="9"/>
        <v>м</v>
      </c>
      <c r="R57" s="122">
        <f t="shared" si="10"/>
        <v>3</v>
      </c>
      <c r="S57" s="122"/>
      <c r="AA57" s="18">
        <v>250</v>
      </c>
    </row>
    <row r="58" spans="1:27" s="9" customFormat="1" ht="12.75" customHeight="1">
      <c r="A58" s="120">
        <f t="shared" si="11"/>
        <v>57</v>
      </c>
      <c r="B58" s="120"/>
      <c r="C58" s="3" t="s">
        <v>134</v>
      </c>
      <c r="D58" s="4" t="s">
        <v>19</v>
      </c>
      <c r="E58" s="128">
        <v>111</v>
      </c>
      <c r="F58" s="128">
        <v>86</v>
      </c>
      <c r="G58" s="128">
        <v>105</v>
      </c>
      <c r="H58" s="128">
        <v>81</v>
      </c>
      <c r="I58" s="34">
        <v>200</v>
      </c>
      <c r="J58" s="128">
        <v>97</v>
      </c>
      <c r="K58" s="128">
        <v>81</v>
      </c>
      <c r="L58" s="128">
        <v>91</v>
      </c>
      <c r="M58" s="128">
        <v>75</v>
      </c>
      <c r="N58" s="29">
        <f t="shared" si="6"/>
        <v>927</v>
      </c>
      <c r="O58" s="29">
        <f t="shared" si="7"/>
        <v>616</v>
      </c>
      <c r="P58" s="29">
        <f t="shared" si="8"/>
        <v>8</v>
      </c>
      <c r="Q58" s="121" t="str">
        <f t="shared" si="9"/>
        <v>м</v>
      </c>
      <c r="R58" s="122">
        <f t="shared" si="10"/>
        <v>75</v>
      </c>
      <c r="S58" s="122"/>
      <c r="AA58" s="18">
        <v>250</v>
      </c>
    </row>
    <row r="59" spans="1:27" s="9" customFormat="1" ht="12.75" customHeight="1">
      <c r="A59" s="120">
        <f t="shared" si="11"/>
        <v>58</v>
      </c>
      <c r="B59" s="120"/>
      <c r="C59" s="3" t="s">
        <v>219</v>
      </c>
      <c r="D59" s="4" t="s">
        <v>54</v>
      </c>
      <c r="E59" s="5">
        <v>9</v>
      </c>
      <c r="F59" s="5">
        <v>3</v>
      </c>
      <c r="G59" s="5">
        <v>16</v>
      </c>
      <c r="H59" s="34">
        <v>200</v>
      </c>
      <c r="I59" s="34">
        <v>200</v>
      </c>
      <c r="J59" s="34">
        <v>200</v>
      </c>
      <c r="K59" s="34">
        <v>200</v>
      </c>
      <c r="L59" s="5">
        <v>6</v>
      </c>
      <c r="M59" s="127">
        <v>200</v>
      </c>
      <c r="N59" s="29">
        <f t="shared" si="6"/>
        <v>1034</v>
      </c>
      <c r="O59" s="29">
        <f t="shared" si="7"/>
        <v>634</v>
      </c>
      <c r="P59" s="29">
        <f t="shared" si="8"/>
        <v>4</v>
      </c>
      <c r="Q59" s="121" t="str">
        <f t="shared" si="9"/>
        <v>м</v>
      </c>
      <c r="R59" s="122">
        <f t="shared" si="10"/>
        <v>3</v>
      </c>
      <c r="S59" s="122"/>
      <c r="AA59" s="18">
        <v>250</v>
      </c>
    </row>
    <row r="60" spans="1:27" s="9" customFormat="1" ht="12.75" customHeight="1">
      <c r="A60" s="120">
        <f t="shared" si="11"/>
        <v>59</v>
      </c>
      <c r="B60" s="120"/>
      <c r="C60" s="3" t="s">
        <v>270</v>
      </c>
      <c r="D60" s="4" t="s">
        <v>157</v>
      </c>
      <c r="E60" s="128">
        <v>108</v>
      </c>
      <c r="F60" s="128">
        <v>80</v>
      </c>
      <c r="G60" s="128">
        <v>102</v>
      </c>
      <c r="H60" s="128">
        <v>84</v>
      </c>
      <c r="I60" s="34">
        <v>200</v>
      </c>
      <c r="J60" s="128">
        <v>106</v>
      </c>
      <c r="K60" s="128">
        <v>98</v>
      </c>
      <c r="L60" s="128">
        <v>87</v>
      </c>
      <c r="M60" s="128">
        <v>78</v>
      </c>
      <c r="N60" s="29">
        <f t="shared" si="6"/>
        <v>943</v>
      </c>
      <c r="O60" s="29">
        <f t="shared" si="7"/>
        <v>635</v>
      </c>
      <c r="P60" s="29">
        <f t="shared" si="8"/>
        <v>8</v>
      </c>
      <c r="Q60" s="121" t="str">
        <f t="shared" si="9"/>
        <v>м</v>
      </c>
      <c r="R60" s="122">
        <f t="shared" si="10"/>
        <v>78</v>
      </c>
      <c r="S60" s="122"/>
      <c r="AA60" s="18">
        <v>250</v>
      </c>
    </row>
    <row r="61" spans="1:27" s="9" customFormat="1" ht="12.75" customHeight="1">
      <c r="A61" s="120">
        <f t="shared" si="11"/>
        <v>60</v>
      </c>
      <c r="B61" s="120"/>
      <c r="C61" s="3" t="s">
        <v>6</v>
      </c>
      <c r="D61" s="4" t="s">
        <v>7</v>
      </c>
      <c r="E61" s="5">
        <v>7</v>
      </c>
      <c r="F61" s="34">
        <v>200</v>
      </c>
      <c r="G61" s="5">
        <v>17</v>
      </c>
      <c r="H61" s="34">
        <v>200</v>
      </c>
      <c r="I61" s="34">
        <v>200</v>
      </c>
      <c r="J61" s="5">
        <v>11</v>
      </c>
      <c r="K61" s="34">
        <v>200</v>
      </c>
      <c r="L61" s="5">
        <v>5</v>
      </c>
      <c r="M61" s="127">
        <v>200</v>
      </c>
      <c r="N61" s="29">
        <f t="shared" si="6"/>
        <v>1040</v>
      </c>
      <c r="O61" s="29">
        <f t="shared" si="7"/>
        <v>640</v>
      </c>
      <c r="P61" s="29">
        <f t="shared" si="8"/>
        <v>4</v>
      </c>
      <c r="Q61" s="121" t="str">
        <f t="shared" si="9"/>
        <v>м</v>
      </c>
      <c r="R61" s="122">
        <f t="shared" si="10"/>
        <v>5</v>
      </c>
      <c r="S61" s="122"/>
      <c r="AA61" s="18">
        <v>300</v>
      </c>
    </row>
    <row r="62" spans="1:27" s="9" customFormat="1" ht="12.75" customHeight="1">
      <c r="A62" s="120">
        <f t="shared" si="11"/>
        <v>61</v>
      </c>
      <c r="B62" s="120"/>
      <c r="C62" s="3" t="s">
        <v>42</v>
      </c>
      <c r="D62" s="4" t="s">
        <v>11</v>
      </c>
      <c r="E62" s="5">
        <v>14</v>
      </c>
      <c r="F62" s="5">
        <v>11</v>
      </c>
      <c r="G62" s="34">
        <v>200</v>
      </c>
      <c r="H62" s="34">
        <v>200</v>
      </c>
      <c r="I62" s="5">
        <v>12</v>
      </c>
      <c r="J62" s="34">
        <v>200</v>
      </c>
      <c r="K62" s="5">
        <v>15</v>
      </c>
      <c r="L62" s="34">
        <v>200</v>
      </c>
      <c r="M62" s="127">
        <v>200</v>
      </c>
      <c r="N62" s="29">
        <f t="shared" si="6"/>
        <v>1052</v>
      </c>
      <c r="O62" s="29">
        <f t="shared" si="7"/>
        <v>652</v>
      </c>
      <c r="P62" s="29">
        <f t="shared" si="8"/>
        <v>4</v>
      </c>
      <c r="Q62" s="121" t="str">
        <f t="shared" si="9"/>
        <v>м</v>
      </c>
      <c r="R62" s="122">
        <f t="shared" si="10"/>
        <v>11</v>
      </c>
      <c r="S62" s="122"/>
      <c r="AA62" s="123">
        <v>398.23</v>
      </c>
    </row>
    <row r="63" spans="1:27" s="9" customFormat="1" ht="12.75" customHeight="1">
      <c r="A63" s="120">
        <f t="shared" si="11"/>
        <v>62</v>
      </c>
      <c r="B63" s="120"/>
      <c r="C63" s="3" t="s">
        <v>186</v>
      </c>
      <c r="D63" s="4" t="s">
        <v>63</v>
      </c>
      <c r="E63" s="34">
        <v>200</v>
      </c>
      <c r="F63" s="34">
        <v>200</v>
      </c>
      <c r="G63" s="126">
        <v>76</v>
      </c>
      <c r="H63" s="126">
        <v>48</v>
      </c>
      <c r="I63" s="126">
        <v>69</v>
      </c>
      <c r="J63" s="34">
        <v>200</v>
      </c>
      <c r="K63" s="34">
        <v>200</v>
      </c>
      <c r="L63" s="126">
        <v>50</v>
      </c>
      <c r="M63" s="124">
        <v>36</v>
      </c>
      <c r="N63" s="29">
        <f t="shared" si="6"/>
        <v>1079</v>
      </c>
      <c r="O63" s="29">
        <f t="shared" si="7"/>
        <v>679</v>
      </c>
      <c r="P63" s="29">
        <f t="shared" si="8"/>
        <v>5</v>
      </c>
      <c r="Q63" s="121" t="str">
        <f t="shared" si="9"/>
        <v>м</v>
      </c>
      <c r="R63" s="122">
        <f t="shared" si="10"/>
        <v>36</v>
      </c>
      <c r="S63" s="122"/>
      <c r="AA63" s="18"/>
    </row>
    <row r="64" spans="1:27" s="9" customFormat="1" ht="12.75" customHeight="1">
      <c r="A64" s="120">
        <f t="shared" si="11"/>
        <v>63</v>
      </c>
      <c r="B64" s="120"/>
      <c r="C64" s="3" t="s">
        <v>266</v>
      </c>
      <c r="D64" s="4" t="s">
        <v>24</v>
      </c>
      <c r="E64" s="126">
        <v>91</v>
      </c>
      <c r="F64" s="126">
        <v>54</v>
      </c>
      <c r="G64" s="34">
        <v>200</v>
      </c>
      <c r="H64" s="124">
        <v>40</v>
      </c>
      <c r="I64" s="124">
        <v>53</v>
      </c>
      <c r="J64" s="124">
        <v>56</v>
      </c>
      <c r="K64" s="34">
        <v>200</v>
      </c>
      <c r="L64" s="34">
        <v>200</v>
      </c>
      <c r="M64" s="127">
        <v>200</v>
      </c>
      <c r="N64" s="29">
        <f t="shared" si="6"/>
        <v>1094</v>
      </c>
      <c r="O64" s="29">
        <f t="shared" si="7"/>
        <v>694</v>
      </c>
      <c r="P64" s="29">
        <f t="shared" si="8"/>
        <v>5</v>
      </c>
      <c r="Q64" s="121" t="str">
        <f t="shared" si="9"/>
        <v>м</v>
      </c>
      <c r="R64" s="122">
        <f t="shared" si="10"/>
        <v>40</v>
      </c>
      <c r="S64" s="122"/>
      <c r="AA64" s="18"/>
    </row>
    <row r="65" spans="1:27" s="9" customFormat="1" ht="12.75" customHeight="1">
      <c r="A65" s="120">
        <f t="shared" si="11"/>
        <v>64</v>
      </c>
      <c r="B65" s="120"/>
      <c r="C65" s="3" t="s">
        <v>274</v>
      </c>
      <c r="D65" s="4" t="s">
        <v>11</v>
      </c>
      <c r="E65" s="26">
        <v>28</v>
      </c>
      <c r="F65" s="5">
        <v>23</v>
      </c>
      <c r="G65" s="34">
        <v>200</v>
      </c>
      <c r="H65" s="5">
        <v>12</v>
      </c>
      <c r="I65" s="26">
        <v>31</v>
      </c>
      <c r="J65" s="34">
        <v>200</v>
      </c>
      <c r="K65" s="34">
        <v>200</v>
      </c>
      <c r="L65" s="34">
        <v>200</v>
      </c>
      <c r="M65" s="127">
        <v>200</v>
      </c>
      <c r="N65" s="29">
        <f t="shared" si="6"/>
        <v>1094</v>
      </c>
      <c r="O65" s="29">
        <f t="shared" si="7"/>
        <v>694</v>
      </c>
      <c r="P65" s="29">
        <f t="shared" si="8"/>
        <v>4</v>
      </c>
      <c r="Q65" s="121" t="str">
        <f t="shared" si="9"/>
        <v>м</v>
      </c>
      <c r="R65" s="122">
        <f t="shared" si="10"/>
        <v>12</v>
      </c>
      <c r="S65" s="122"/>
      <c r="AA65" s="123">
        <v>510.09</v>
      </c>
    </row>
    <row r="66" spans="1:27" s="9" customFormat="1" ht="12.75" customHeight="1">
      <c r="A66" s="120">
        <f t="shared" si="11"/>
        <v>65</v>
      </c>
      <c r="B66" s="120"/>
      <c r="C66" s="3" t="s">
        <v>74</v>
      </c>
      <c r="D66" s="5" t="s">
        <v>71</v>
      </c>
      <c r="E66" s="34">
        <v>200</v>
      </c>
      <c r="F66" s="126">
        <v>63</v>
      </c>
      <c r="G66" s="126">
        <v>75</v>
      </c>
      <c r="H66" s="126">
        <v>55</v>
      </c>
      <c r="I66" s="126">
        <v>59</v>
      </c>
      <c r="J66" s="124">
        <v>55</v>
      </c>
      <c r="K66" s="34">
        <v>200</v>
      </c>
      <c r="L66" s="34">
        <v>200</v>
      </c>
      <c r="M66" s="127">
        <v>200</v>
      </c>
      <c r="N66" s="29">
        <f aca="true" t="shared" si="12" ref="N66:N97">SUM(E66:M66)</f>
        <v>1107</v>
      </c>
      <c r="O66" s="29">
        <f aca="true" t="shared" si="13" ref="O66:O97">N66-LARGE(E66:M66,1)-LARGE(E66:M66,2)</f>
        <v>707</v>
      </c>
      <c r="P66" s="29">
        <f aca="true" t="shared" si="14" ref="P66:P97">COUNTIF(E66:M66,"&lt;200")</f>
        <v>5</v>
      </c>
      <c r="Q66" s="121" t="str">
        <f aca="true" t="shared" si="15" ref="Q66:Q97">IF(ISNUMBER(SEARCH("Игорь",C66))+ISNUMBER(SEARCH("Илья",C66))+ISNUMBER(SEARCH("Никита",C66))+ISNUMBER(SEARCH("Данила",C66)),"м",IF((RIGHT(C66,1)="а")+(RIGHT(C66,1)="я")+(RIGHT(C66,1)="ь"),"ж","м"))</f>
        <v>м</v>
      </c>
      <c r="R66" s="122">
        <f aca="true" t="shared" si="16" ref="R66:R97">SMALL(E66:M66,1)</f>
        <v>55</v>
      </c>
      <c r="S66" s="122"/>
      <c r="AA66" s="123"/>
    </row>
    <row r="67" spans="1:27" s="9" customFormat="1" ht="12.75" customHeight="1">
      <c r="A67" s="120">
        <f aca="true" t="shared" si="17" ref="A67:A98">A66+1</f>
        <v>66</v>
      </c>
      <c r="B67" s="120"/>
      <c r="C67" s="3" t="s">
        <v>175</v>
      </c>
      <c r="D67" s="4" t="s">
        <v>59</v>
      </c>
      <c r="E67" s="126">
        <v>102</v>
      </c>
      <c r="F67" s="34">
        <v>200</v>
      </c>
      <c r="G67" s="34">
        <v>200</v>
      </c>
      <c r="H67" s="126">
        <v>65</v>
      </c>
      <c r="I67" s="126">
        <v>86</v>
      </c>
      <c r="J67" s="128">
        <v>101</v>
      </c>
      <c r="K67" s="128">
        <v>83</v>
      </c>
      <c r="L67" s="34">
        <v>200</v>
      </c>
      <c r="M67" s="128">
        <v>77</v>
      </c>
      <c r="N67" s="29">
        <f t="shared" si="12"/>
        <v>1114</v>
      </c>
      <c r="O67" s="29">
        <f t="shared" si="13"/>
        <v>714</v>
      </c>
      <c r="P67" s="29">
        <f t="shared" si="14"/>
        <v>6</v>
      </c>
      <c r="Q67" s="121" t="str">
        <f t="shared" si="15"/>
        <v>м</v>
      </c>
      <c r="R67" s="122">
        <f t="shared" si="16"/>
        <v>65</v>
      </c>
      <c r="S67" s="122"/>
      <c r="AA67" s="123">
        <v>581.72</v>
      </c>
    </row>
    <row r="68" spans="1:19" s="9" customFormat="1" ht="12.75" customHeight="1">
      <c r="A68" s="120">
        <f t="shared" si="17"/>
        <v>67</v>
      </c>
      <c r="B68" s="120"/>
      <c r="C68" s="3" t="s">
        <v>70</v>
      </c>
      <c r="D68" s="4" t="s">
        <v>71</v>
      </c>
      <c r="E68" s="34">
        <v>200</v>
      </c>
      <c r="F68" s="34">
        <v>200</v>
      </c>
      <c r="G68" s="34">
        <v>200</v>
      </c>
      <c r="H68" s="34">
        <v>200</v>
      </c>
      <c r="I68" s="126">
        <v>78</v>
      </c>
      <c r="J68" s="126">
        <v>87</v>
      </c>
      <c r="K68" s="126">
        <v>64</v>
      </c>
      <c r="L68" s="126">
        <v>62</v>
      </c>
      <c r="M68" s="126">
        <v>60</v>
      </c>
      <c r="N68" s="29">
        <f t="shared" si="12"/>
        <v>1151</v>
      </c>
      <c r="O68" s="29">
        <f t="shared" si="13"/>
        <v>751</v>
      </c>
      <c r="P68" s="29">
        <f t="shared" si="14"/>
        <v>5</v>
      </c>
      <c r="Q68" s="121" t="str">
        <f t="shared" si="15"/>
        <v>м</v>
      </c>
      <c r="R68" s="122">
        <f t="shared" si="16"/>
        <v>60</v>
      </c>
      <c r="S68" s="122"/>
    </row>
    <row r="69" spans="1:27" s="9" customFormat="1" ht="12.75" customHeight="1">
      <c r="A69" s="120">
        <f t="shared" si="17"/>
        <v>68</v>
      </c>
      <c r="B69" s="120"/>
      <c r="C69" s="3" t="s">
        <v>4</v>
      </c>
      <c r="D69" s="5" t="s">
        <v>5</v>
      </c>
      <c r="E69" s="34">
        <v>200</v>
      </c>
      <c r="F69" s="124">
        <v>46</v>
      </c>
      <c r="G69" s="34">
        <v>200</v>
      </c>
      <c r="H69" s="124">
        <v>31</v>
      </c>
      <c r="I69" s="124">
        <v>44</v>
      </c>
      <c r="J69" s="34">
        <v>200</v>
      </c>
      <c r="K69" s="34">
        <v>200</v>
      </c>
      <c r="L69" s="34">
        <v>200</v>
      </c>
      <c r="M69" s="124">
        <v>33</v>
      </c>
      <c r="N69" s="29">
        <f t="shared" si="12"/>
        <v>1154</v>
      </c>
      <c r="O69" s="29">
        <f t="shared" si="13"/>
        <v>754</v>
      </c>
      <c r="P69" s="29">
        <f t="shared" si="14"/>
        <v>4</v>
      </c>
      <c r="Q69" s="121" t="str">
        <f t="shared" si="15"/>
        <v>м</v>
      </c>
      <c r="R69" s="122">
        <f t="shared" si="16"/>
        <v>31</v>
      </c>
      <c r="S69" s="122"/>
      <c r="AA69" s="18"/>
    </row>
    <row r="70" spans="1:27" s="9" customFormat="1" ht="12.75" customHeight="1">
      <c r="A70" s="120">
        <f t="shared" si="17"/>
        <v>69</v>
      </c>
      <c r="B70" s="120"/>
      <c r="C70" s="3" t="s">
        <v>261</v>
      </c>
      <c r="D70" s="4" t="s">
        <v>63</v>
      </c>
      <c r="E70" s="34">
        <v>200</v>
      </c>
      <c r="F70" s="34">
        <v>200</v>
      </c>
      <c r="G70" s="126">
        <v>83</v>
      </c>
      <c r="H70" s="126">
        <v>68</v>
      </c>
      <c r="I70" s="126">
        <v>76</v>
      </c>
      <c r="J70" s="126">
        <v>78</v>
      </c>
      <c r="K70" s="34">
        <v>200</v>
      </c>
      <c r="L70" s="34">
        <v>200</v>
      </c>
      <c r="M70" s="126">
        <v>69</v>
      </c>
      <c r="N70" s="29">
        <f t="shared" si="12"/>
        <v>1174</v>
      </c>
      <c r="O70" s="29">
        <f t="shared" si="13"/>
        <v>774</v>
      </c>
      <c r="P70" s="29">
        <f t="shared" si="14"/>
        <v>5</v>
      </c>
      <c r="Q70" s="121" t="str">
        <f t="shared" si="15"/>
        <v>м</v>
      </c>
      <c r="R70" s="122">
        <f t="shared" si="16"/>
        <v>68</v>
      </c>
      <c r="S70" s="122"/>
      <c r="AA70" s="123">
        <v>496.02</v>
      </c>
    </row>
    <row r="71" spans="1:27" s="9" customFormat="1" ht="12.75" customHeight="1">
      <c r="A71" s="120">
        <f t="shared" si="17"/>
        <v>70</v>
      </c>
      <c r="B71" s="120"/>
      <c r="C71" s="3" t="s">
        <v>307</v>
      </c>
      <c r="D71" s="4" t="s">
        <v>109</v>
      </c>
      <c r="E71" s="126">
        <v>96</v>
      </c>
      <c r="F71" s="126">
        <v>67</v>
      </c>
      <c r="G71" s="126">
        <v>79</v>
      </c>
      <c r="H71" s="126">
        <v>64</v>
      </c>
      <c r="I71" s="34">
        <v>200</v>
      </c>
      <c r="J71" s="126">
        <v>74</v>
      </c>
      <c r="K71" s="34">
        <v>200</v>
      </c>
      <c r="L71" s="34">
        <v>200</v>
      </c>
      <c r="M71" s="127">
        <v>200</v>
      </c>
      <c r="N71" s="29">
        <f t="shared" si="12"/>
        <v>1180</v>
      </c>
      <c r="O71" s="29">
        <f t="shared" si="13"/>
        <v>780</v>
      </c>
      <c r="P71" s="29">
        <f t="shared" si="14"/>
        <v>5</v>
      </c>
      <c r="Q71" s="121" t="str">
        <f t="shared" si="15"/>
        <v>м</v>
      </c>
      <c r="R71" s="122">
        <f t="shared" si="16"/>
        <v>64</v>
      </c>
      <c r="S71" s="122"/>
      <c r="AA71" s="123">
        <v>496.02</v>
      </c>
    </row>
    <row r="72" spans="1:27" s="9" customFormat="1" ht="12.75" customHeight="1">
      <c r="A72" s="120">
        <f t="shared" si="17"/>
        <v>71</v>
      </c>
      <c r="B72" s="120"/>
      <c r="C72" s="3" t="s">
        <v>246</v>
      </c>
      <c r="D72" s="5" t="s">
        <v>63</v>
      </c>
      <c r="E72" s="34">
        <v>200</v>
      </c>
      <c r="F72" s="126">
        <v>60</v>
      </c>
      <c r="G72" s="126">
        <v>94</v>
      </c>
      <c r="H72" s="34">
        <v>200</v>
      </c>
      <c r="I72" s="126">
        <v>80</v>
      </c>
      <c r="J72" s="126">
        <v>71</v>
      </c>
      <c r="K72" s="126">
        <v>76</v>
      </c>
      <c r="L72" s="34">
        <v>200</v>
      </c>
      <c r="M72" s="127">
        <v>200</v>
      </c>
      <c r="N72" s="29">
        <f t="shared" si="12"/>
        <v>1181</v>
      </c>
      <c r="O72" s="29">
        <f t="shared" si="13"/>
        <v>781</v>
      </c>
      <c r="P72" s="29">
        <f t="shared" si="14"/>
        <v>5</v>
      </c>
      <c r="Q72" s="121" t="str">
        <f t="shared" si="15"/>
        <v>м</v>
      </c>
      <c r="R72" s="122">
        <f t="shared" si="16"/>
        <v>60</v>
      </c>
      <c r="S72" s="122"/>
      <c r="AA72" s="123">
        <v>496.02</v>
      </c>
    </row>
    <row r="73" spans="1:27" s="9" customFormat="1" ht="12.75" customHeight="1">
      <c r="A73" s="120">
        <f t="shared" si="17"/>
        <v>72</v>
      </c>
      <c r="B73" s="120"/>
      <c r="C73" s="3" t="s">
        <v>153</v>
      </c>
      <c r="D73" s="4" t="s">
        <v>59</v>
      </c>
      <c r="E73" s="128">
        <v>105</v>
      </c>
      <c r="F73" s="126">
        <v>70</v>
      </c>
      <c r="G73" s="34">
        <v>200</v>
      </c>
      <c r="H73" s="34">
        <v>200</v>
      </c>
      <c r="I73" s="126">
        <v>79</v>
      </c>
      <c r="J73" s="126">
        <v>79</v>
      </c>
      <c r="K73" s="34">
        <v>200</v>
      </c>
      <c r="L73" s="34">
        <v>200</v>
      </c>
      <c r="M73" s="126">
        <v>53</v>
      </c>
      <c r="N73" s="29">
        <f t="shared" si="12"/>
        <v>1186</v>
      </c>
      <c r="O73" s="29">
        <f t="shared" si="13"/>
        <v>786</v>
      </c>
      <c r="P73" s="29">
        <f t="shared" si="14"/>
        <v>5</v>
      </c>
      <c r="Q73" s="121" t="str">
        <f t="shared" si="15"/>
        <v>м</v>
      </c>
      <c r="R73" s="122">
        <f t="shared" si="16"/>
        <v>53</v>
      </c>
      <c r="S73" s="122"/>
      <c r="AA73" s="123">
        <v>496.02</v>
      </c>
    </row>
    <row r="74" spans="1:27" s="9" customFormat="1" ht="12.75" customHeight="1">
      <c r="A74" s="120">
        <f t="shared" si="17"/>
        <v>73</v>
      </c>
      <c r="B74" s="120"/>
      <c r="C74" s="3" t="s">
        <v>287</v>
      </c>
      <c r="D74" s="5" t="s">
        <v>288</v>
      </c>
      <c r="E74" s="34">
        <v>200</v>
      </c>
      <c r="F74" s="124">
        <v>47</v>
      </c>
      <c r="G74" s="124">
        <v>59</v>
      </c>
      <c r="H74" s="34">
        <v>200</v>
      </c>
      <c r="I74" s="34">
        <v>200</v>
      </c>
      <c r="J74" s="34">
        <v>200</v>
      </c>
      <c r="K74" s="34">
        <v>200</v>
      </c>
      <c r="L74" s="124">
        <v>45</v>
      </c>
      <c r="M74" s="126">
        <v>44</v>
      </c>
      <c r="N74" s="29">
        <f t="shared" si="12"/>
        <v>1195</v>
      </c>
      <c r="O74" s="29">
        <f t="shared" si="13"/>
        <v>795</v>
      </c>
      <c r="P74" s="29">
        <f t="shared" si="14"/>
        <v>4</v>
      </c>
      <c r="Q74" s="121" t="str">
        <f t="shared" si="15"/>
        <v>м</v>
      </c>
      <c r="R74" s="122">
        <f t="shared" si="16"/>
        <v>44</v>
      </c>
      <c r="S74" s="122"/>
      <c r="AA74" s="18">
        <v>300</v>
      </c>
    </row>
    <row r="75" spans="1:27" s="9" customFormat="1" ht="12.75" customHeight="1">
      <c r="A75" s="120">
        <f t="shared" si="17"/>
        <v>74</v>
      </c>
      <c r="B75" s="120"/>
      <c r="C75" s="3" t="s">
        <v>108</v>
      </c>
      <c r="D75" s="4" t="s">
        <v>109</v>
      </c>
      <c r="E75" s="126">
        <v>103</v>
      </c>
      <c r="F75" s="128">
        <v>77</v>
      </c>
      <c r="G75" s="126">
        <v>87</v>
      </c>
      <c r="H75" s="126">
        <v>70</v>
      </c>
      <c r="I75" s="34">
        <v>200</v>
      </c>
      <c r="J75" s="126">
        <v>63</v>
      </c>
      <c r="K75" s="34">
        <v>200</v>
      </c>
      <c r="L75" s="34">
        <v>200</v>
      </c>
      <c r="M75" s="127">
        <v>200</v>
      </c>
      <c r="N75" s="29">
        <f t="shared" si="12"/>
        <v>1200</v>
      </c>
      <c r="O75" s="29">
        <f t="shared" si="13"/>
        <v>800</v>
      </c>
      <c r="P75" s="29">
        <f t="shared" si="14"/>
        <v>5</v>
      </c>
      <c r="Q75" s="121" t="str">
        <f t="shared" si="15"/>
        <v>м</v>
      </c>
      <c r="R75" s="122">
        <f t="shared" si="16"/>
        <v>63</v>
      </c>
      <c r="S75" s="122"/>
      <c r="AA75" s="18"/>
    </row>
    <row r="76" spans="1:27" s="9" customFormat="1" ht="12.75" customHeight="1">
      <c r="A76" s="120">
        <f t="shared" si="17"/>
        <v>75</v>
      </c>
      <c r="B76" s="120"/>
      <c r="C76" s="3" t="s">
        <v>58</v>
      </c>
      <c r="D76" s="4" t="s">
        <v>59</v>
      </c>
      <c r="E76" s="34">
        <v>200</v>
      </c>
      <c r="F76" s="34">
        <v>200</v>
      </c>
      <c r="G76" s="34">
        <v>200</v>
      </c>
      <c r="H76" s="34">
        <v>200</v>
      </c>
      <c r="I76" s="34">
        <v>200</v>
      </c>
      <c r="J76" s="126">
        <v>65</v>
      </c>
      <c r="K76" s="126">
        <v>53</v>
      </c>
      <c r="L76" s="124">
        <v>47</v>
      </c>
      <c r="M76" s="126">
        <v>45</v>
      </c>
      <c r="N76" s="29">
        <f t="shared" si="12"/>
        <v>1210</v>
      </c>
      <c r="O76" s="29">
        <f t="shared" si="13"/>
        <v>810</v>
      </c>
      <c r="P76" s="29">
        <f t="shared" si="14"/>
        <v>4</v>
      </c>
      <c r="Q76" s="121" t="str">
        <f t="shared" si="15"/>
        <v>м</v>
      </c>
      <c r="R76" s="122">
        <f t="shared" si="16"/>
        <v>45</v>
      </c>
      <c r="S76" s="122"/>
      <c r="AA76" s="18"/>
    </row>
    <row r="77" spans="1:27" s="9" customFormat="1" ht="12.75" customHeight="1">
      <c r="A77" s="120">
        <f t="shared" si="17"/>
        <v>76</v>
      </c>
      <c r="B77" s="120"/>
      <c r="C77" s="3" t="s">
        <v>104</v>
      </c>
      <c r="D77" s="4" t="s">
        <v>19</v>
      </c>
      <c r="E77" s="34">
        <v>200</v>
      </c>
      <c r="F77" s="34">
        <v>200</v>
      </c>
      <c r="G77" s="34">
        <v>200</v>
      </c>
      <c r="H77" s="34">
        <v>200</v>
      </c>
      <c r="I77" s="34">
        <v>200</v>
      </c>
      <c r="J77" s="126">
        <v>73</v>
      </c>
      <c r="K77" s="126">
        <v>57</v>
      </c>
      <c r="L77" s="126">
        <v>48</v>
      </c>
      <c r="M77" s="124">
        <v>35</v>
      </c>
      <c r="N77" s="29">
        <f t="shared" si="12"/>
        <v>1213</v>
      </c>
      <c r="O77" s="29">
        <f t="shared" si="13"/>
        <v>813</v>
      </c>
      <c r="P77" s="29">
        <f t="shared" si="14"/>
        <v>4</v>
      </c>
      <c r="Q77" s="121" t="str">
        <f t="shared" si="15"/>
        <v>м</v>
      </c>
      <c r="R77" s="122">
        <f t="shared" si="16"/>
        <v>35</v>
      </c>
      <c r="S77" s="122"/>
      <c r="AA77" s="18">
        <v>300</v>
      </c>
    </row>
    <row r="78" spans="1:27" s="9" customFormat="1" ht="12.75" customHeight="1">
      <c r="A78" s="120">
        <f t="shared" si="17"/>
        <v>77</v>
      </c>
      <c r="B78" s="120"/>
      <c r="C78" s="3" t="s">
        <v>237</v>
      </c>
      <c r="D78" s="4" t="s">
        <v>61</v>
      </c>
      <c r="E78" s="34">
        <v>200</v>
      </c>
      <c r="F78" s="34">
        <v>200</v>
      </c>
      <c r="G78" s="5">
        <v>9</v>
      </c>
      <c r="H78" s="34">
        <v>200</v>
      </c>
      <c r="I78" s="34">
        <v>200</v>
      </c>
      <c r="J78" s="5">
        <v>6</v>
      </c>
      <c r="K78" s="5">
        <v>6</v>
      </c>
      <c r="L78" s="34">
        <v>200</v>
      </c>
      <c r="M78" s="127">
        <v>200</v>
      </c>
      <c r="N78" s="29">
        <f t="shared" si="12"/>
        <v>1221</v>
      </c>
      <c r="O78" s="29">
        <f t="shared" si="13"/>
        <v>821</v>
      </c>
      <c r="P78" s="29">
        <f t="shared" si="14"/>
        <v>3</v>
      </c>
      <c r="Q78" s="121" t="str">
        <f t="shared" si="15"/>
        <v>м</v>
      </c>
      <c r="R78" s="122">
        <f t="shared" si="16"/>
        <v>6</v>
      </c>
      <c r="S78" s="122"/>
      <c r="AA78" s="18">
        <v>300</v>
      </c>
    </row>
    <row r="79" spans="1:27" s="9" customFormat="1" ht="12.75" customHeight="1">
      <c r="A79" s="120">
        <f t="shared" si="17"/>
        <v>78</v>
      </c>
      <c r="B79" s="120"/>
      <c r="C79" s="3" t="s">
        <v>304</v>
      </c>
      <c r="D79" s="4" t="s">
        <v>11</v>
      </c>
      <c r="E79" s="34">
        <v>200</v>
      </c>
      <c r="F79" s="34">
        <v>200</v>
      </c>
      <c r="G79" s="34">
        <v>200</v>
      </c>
      <c r="H79" s="34">
        <v>200</v>
      </c>
      <c r="I79" s="126">
        <v>67</v>
      </c>
      <c r="J79" s="126">
        <v>80</v>
      </c>
      <c r="K79" s="126">
        <v>55</v>
      </c>
      <c r="L79" s="34">
        <v>200</v>
      </c>
      <c r="M79" s="124">
        <v>38</v>
      </c>
      <c r="N79" s="29">
        <f t="shared" si="12"/>
        <v>1240</v>
      </c>
      <c r="O79" s="29">
        <f t="shared" si="13"/>
        <v>840</v>
      </c>
      <c r="P79" s="29">
        <f t="shared" si="14"/>
        <v>4</v>
      </c>
      <c r="Q79" s="121" t="str">
        <f t="shared" si="15"/>
        <v>м</v>
      </c>
      <c r="R79" s="122">
        <f t="shared" si="16"/>
        <v>38</v>
      </c>
      <c r="S79" s="122"/>
      <c r="AA79" s="18"/>
    </row>
    <row r="80" spans="1:27" s="9" customFormat="1" ht="12.75" customHeight="1">
      <c r="A80" s="120">
        <f t="shared" si="17"/>
        <v>79</v>
      </c>
      <c r="B80" s="120"/>
      <c r="C80" s="3" t="s">
        <v>100</v>
      </c>
      <c r="D80" s="4" t="s">
        <v>9</v>
      </c>
      <c r="E80" s="126">
        <v>92</v>
      </c>
      <c r="F80" s="126">
        <v>65</v>
      </c>
      <c r="G80" s="34">
        <v>200</v>
      </c>
      <c r="H80" s="126">
        <v>47</v>
      </c>
      <c r="I80" s="124">
        <v>43</v>
      </c>
      <c r="J80" s="34">
        <v>200</v>
      </c>
      <c r="K80" s="34">
        <v>200</v>
      </c>
      <c r="L80" s="34">
        <v>200</v>
      </c>
      <c r="M80" s="127">
        <v>200</v>
      </c>
      <c r="N80" s="29">
        <f t="shared" si="12"/>
        <v>1247</v>
      </c>
      <c r="O80" s="29">
        <f t="shared" si="13"/>
        <v>847</v>
      </c>
      <c r="P80" s="29">
        <f t="shared" si="14"/>
        <v>4</v>
      </c>
      <c r="Q80" s="121" t="str">
        <f t="shared" si="15"/>
        <v>м</v>
      </c>
      <c r="R80" s="122">
        <f t="shared" si="16"/>
        <v>43</v>
      </c>
      <c r="S80" s="122"/>
      <c r="AA80" s="18">
        <v>300</v>
      </c>
    </row>
    <row r="81" spans="1:27" s="9" customFormat="1" ht="12.75" customHeight="1">
      <c r="A81" s="120">
        <f t="shared" si="17"/>
        <v>80</v>
      </c>
      <c r="B81" s="120"/>
      <c r="C81" s="3" t="s">
        <v>130</v>
      </c>
      <c r="D81" s="4" t="s">
        <v>131</v>
      </c>
      <c r="E81" s="126">
        <v>94</v>
      </c>
      <c r="F81" s="34">
        <v>200</v>
      </c>
      <c r="G81" s="34">
        <v>200</v>
      </c>
      <c r="H81" s="34">
        <v>200</v>
      </c>
      <c r="I81" s="34">
        <v>200</v>
      </c>
      <c r="J81" s="34">
        <v>200</v>
      </c>
      <c r="K81" s="126">
        <v>62</v>
      </c>
      <c r="L81" s="126">
        <v>55</v>
      </c>
      <c r="M81" s="126">
        <v>56</v>
      </c>
      <c r="N81" s="29">
        <f t="shared" si="12"/>
        <v>1267</v>
      </c>
      <c r="O81" s="29">
        <f t="shared" si="13"/>
        <v>867</v>
      </c>
      <c r="P81" s="29">
        <f t="shared" si="14"/>
        <v>4</v>
      </c>
      <c r="Q81" s="121" t="str">
        <f t="shared" si="15"/>
        <v>м</v>
      </c>
      <c r="R81" s="122">
        <f t="shared" si="16"/>
        <v>55</v>
      </c>
      <c r="S81" s="122"/>
      <c r="AA81" s="18"/>
    </row>
    <row r="82" spans="1:27" s="9" customFormat="1" ht="12.75" customHeight="1">
      <c r="A82" s="120">
        <f t="shared" si="17"/>
        <v>81</v>
      </c>
      <c r="B82" s="120"/>
      <c r="C82" s="3" t="s">
        <v>240</v>
      </c>
      <c r="D82" s="4" t="s">
        <v>61</v>
      </c>
      <c r="E82" s="34">
        <v>200</v>
      </c>
      <c r="F82" s="34">
        <v>200</v>
      </c>
      <c r="G82" s="34">
        <v>200</v>
      </c>
      <c r="H82" s="34">
        <v>200</v>
      </c>
      <c r="I82" s="34">
        <v>200</v>
      </c>
      <c r="J82" s="126">
        <v>70</v>
      </c>
      <c r="K82" s="126">
        <v>73</v>
      </c>
      <c r="L82" s="126">
        <v>68</v>
      </c>
      <c r="M82" s="126">
        <v>61</v>
      </c>
      <c r="N82" s="29">
        <f t="shared" si="12"/>
        <v>1272</v>
      </c>
      <c r="O82" s="29">
        <f t="shared" si="13"/>
        <v>872</v>
      </c>
      <c r="P82" s="29">
        <f t="shared" si="14"/>
        <v>4</v>
      </c>
      <c r="Q82" s="121" t="str">
        <f t="shared" si="15"/>
        <v>м</v>
      </c>
      <c r="R82" s="122">
        <f t="shared" si="16"/>
        <v>61</v>
      </c>
      <c r="S82" s="122"/>
      <c r="AA82" s="18">
        <v>300</v>
      </c>
    </row>
    <row r="83" spans="1:27" s="9" customFormat="1" ht="12.75" customHeight="1">
      <c r="A83" s="120">
        <f t="shared" si="17"/>
        <v>82</v>
      </c>
      <c r="B83" s="120"/>
      <c r="C83" s="3" t="s">
        <v>282</v>
      </c>
      <c r="D83" s="4" t="s">
        <v>9</v>
      </c>
      <c r="E83" s="26">
        <v>40</v>
      </c>
      <c r="F83" s="34">
        <v>200</v>
      </c>
      <c r="G83" s="34">
        <v>200</v>
      </c>
      <c r="H83" s="5">
        <v>8</v>
      </c>
      <c r="I83" s="34">
        <v>200</v>
      </c>
      <c r="J83" s="34">
        <v>200</v>
      </c>
      <c r="K83" s="34">
        <v>200</v>
      </c>
      <c r="L83" s="5">
        <v>24</v>
      </c>
      <c r="M83" s="127">
        <v>200</v>
      </c>
      <c r="N83" s="29">
        <f t="shared" si="12"/>
        <v>1272</v>
      </c>
      <c r="O83" s="29">
        <f t="shared" si="13"/>
        <v>872</v>
      </c>
      <c r="P83" s="29">
        <f t="shared" si="14"/>
        <v>3</v>
      </c>
      <c r="Q83" s="121" t="str">
        <f t="shared" si="15"/>
        <v>м</v>
      </c>
      <c r="R83" s="122">
        <f t="shared" si="16"/>
        <v>8</v>
      </c>
      <c r="S83" s="122"/>
      <c r="AA83" s="18">
        <v>300</v>
      </c>
    </row>
    <row r="84" spans="1:27" s="9" customFormat="1" ht="12.75" customHeight="1">
      <c r="A84" s="120">
        <f t="shared" si="17"/>
        <v>83</v>
      </c>
      <c r="B84" s="120"/>
      <c r="C84" s="3" t="s">
        <v>232</v>
      </c>
      <c r="D84" s="5" t="s">
        <v>212</v>
      </c>
      <c r="E84" s="34">
        <v>200</v>
      </c>
      <c r="F84" s="34">
        <v>200</v>
      </c>
      <c r="G84" s="126">
        <v>92</v>
      </c>
      <c r="H84" s="34">
        <v>200</v>
      </c>
      <c r="I84" s="34">
        <v>200</v>
      </c>
      <c r="J84" s="126">
        <v>77</v>
      </c>
      <c r="K84" s="34">
        <v>200</v>
      </c>
      <c r="L84" s="126">
        <v>54</v>
      </c>
      <c r="M84" s="126">
        <v>52</v>
      </c>
      <c r="N84" s="29">
        <f t="shared" si="12"/>
        <v>1275</v>
      </c>
      <c r="O84" s="29">
        <f t="shared" si="13"/>
        <v>875</v>
      </c>
      <c r="P84" s="29">
        <f t="shared" si="14"/>
        <v>4</v>
      </c>
      <c r="Q84" s="121" t="str">
        <f t="shared" si="15"/>
        <v>м</v>
      </c>
      <c r="R84" s="122">
        <f t="shared" si="16"/>
        <v>52</v>
      </c>
      <c r="S84" s="122"/>
      <c r="AA84" s="123">
        <v>520.2</v>
      </c>
    </row>
    <row r="85" spans="1:27" s="9" customFormat="1" ht="12.75" customHeight="1">
      <c r="A85" s="120">
        <f t="shared" si="17"/>
        <v>84</v>
      </c>
      <c r="B85" s="120"/>
      <c r="C85" s="3" t="s">
        <v>52</v>
      </c>
      <c r="D85" s="4" t="s">
        <v>19</v>
      </c>
      <c r="E85" s="34">
        <v>200</v>
      </c>
      <c r="F85" s="34">
        <v>200</v>
      </c>
      <c r="G85" s="34">
        <v>200</v>
      </c>
      <c r="H85" s="34">
        <v>200</v>
      </c>
      <c r="I85" s="124">
        <v>40</v>
      </c>
      <c r="J85" s="5">
        <v>19</v>
      </c>
      <c r="K85" s="5">
        <v>25</v>
      </c>
      <c r="L85" s="34">
        <v>200</v>
      </c>
      <c r="M85" s="127">
        <v>200</v>
      </c>
      <c r="N85" s="29">
        <f t="shared" si="12"/>
        <v>1284</v>
      </c>
      <c r="O85" s="29">
        <f t="shared" si="13"/>
        <v>884</v>
      </c>
      <c r="P85" s="29">
        <f t="shared" si="14"/>
        <v>3</v>
      </c>
      <c r="Q85" s="121" t="str">
        <f t="shared" si="15"/>
        <v>м</v>
      </c>
      <c r="R85" s="122">
        <f t="shared" si="16"/>
        <v>19</v>
      </c>
      <c r="S85" s="122"/>
      <c r="AA85" s="18">
        <v>300</v>
      </c>
    </row>
    <row r="86" spans="1:27" s="9" customFormat="1" ht="12.75" customHeight="1">
      <c r="A86" s="120">
        <f t="shared" si="17"/>
        <v>85</v>
      </c>
      <c r="B86" s="120"/>
      <c r="C86" s="3" t="s">
        <v>251</v>
      </c>
      <c r="D86" s="4" t="s">
        <v>19</v>
      </c>
      <c r="E86" s="34">
        <v>200</v>
      </c>
      <c r="F86" s="34">
        <v>200</v>
      </c>
      <c r="G86" s="34">
        <v>200</v>
      </c>
      <c r="H86" s="34">
        <v>200</v>
      </c>
      <c r="I86" s="124">
        <v>38</v>
      </c>
      <c r="J86" s="5">
        <v>16</v>
      </c>
      <c r="K86" s="5">
        <v>30</v>
      </c>
      <c r="L86" s="34">
        <v>200</v>
      </c>
      <c r="M86" s="127">
        <v>200</v>
      </c>
      <c r="N86" s="29">
        <f t="shared" si="12"/>
        <v>1284</v>
      </c>
      <c r="O86" s="29">
        <f t="shared" si="13"/>
        <v>884</v>
      </c>
      <c r="P86" s="29">
        <f t="shared" si="14"/>
        <v>3</v>
      </c>
      <c r="Q86" s="121" t="str">
        <f t="shared" si="15"/>
        <v>м</v>
      </c>
      <c r="R86" s="122">
        <f t="shared" si="16"/>
        <v>16</v>
      </c>
      <c r="S86" s="122"/>
      <c r="AA86" s="123">
        <v>496.02</v>
      </c>
    </row>
    <row r="87" spans="1:27" s="9" customFormat="1" ht="12.75" customHeight="1">
      <c r="A87" s="120">
        <f t="shared" si="17"/>
        <v>86</v>
      </c>
      <c r="B87" s="120"/>
      <c r="C87" s="3" t="s">
        <v>225</v>
      </c>
      <c r="D87" s="4" t="s">
        <v>24</v>
      </c>
      <c r="E87" s="34">
        <v>200</v>
      </c>
      <c r="F87" s="128">
        <v>88</v>
      </c>
      <c r="G87" s="128">
        <v>110</v>
      </c>
      <c r="H87" s="34">
        <v>200</v>
      </c>
      <c r="I87" s="34">
        <v>200</v>
      </c>
      <c r="J87" s="128">
        <v>107</v>
      </c>
      <c r="K87" s="128">
        <v>93</v>
      </c>
      <c r="L87" s="128">
        <v>94</v>
      </c>
      <c r="M87" s="127">
        <v>200</v>
      </c>
      <c r="N87" s="29">
        <f t="shared" si="12"/>
        <v>1292</v>
      </c>
      <c r="O87" s="29">
        <f t="shared" si="13"/>
        <v>892</v>
      </c>
      <c r="P87" s="29">
        <f t="shared" si="14"/>
        <v>5</v>
      </c>
      <c r="Q87" s="121" t="str">
        <f t="shared" si="15"/>
        <v>м</v>
      </c>
      <c r="R87" s="122">
        <f t="shared" si="16"/>
        <v>88</v>
      </c>
      <c r="S87" s="122"/>
      <c r="AA87" s="18">
        <v>300</v>
      </c>
    </row>
    <row r="88" spans="1:27" s="9" customFormat="1" ht="12.75" customHeight="1">
      <c r="A88" s="120">
        <f t="shared" si="17"/>
        <v>87</v>
      </c>
      <c r="B88" s="120"/>
      <c r="C88" s="3" t="s">
        <v>82</v>
      </c>
      <c r="D88" s="4" t="s">
        <v>13</v>
      </c>
      <c r="E88" s="126">
        <v>86</v>
      </c>
      <c r="F88" s="34">
        <v>200</v>
      </c>
      <c r="G88" s="126">
        <v>86</v>
      </c>
      <c r="H88" s="126">
        <v>58</v>
      </c>
      <c r="I88" s="34">
        <v>200</v>
      </c>
      <c r="J88" s="126">
        <v>69</v>
      </c>
      <c r="K88" s="34">
        <v>200</v>
      </c>
      <c r="L88" s="34">
        <v>200</v>
      </c>
      <c r="M88" s="127">
        <v>200</v>
      </c>
      <c r="N88" s="29">
        <f t="shared" si="12"/>
        <v>1299</v>
      </c>
      <c r="O88" s="29">
        <f t="shared" si="13"/>
        <v>899</v>
      </c>
      <c r="P88" s="29">
        <f t="shared" si="14"/>
        <v>4</v>
      </c>
      <c r="Q88" s="121" t="str">
        <f t="shared" si="15"/>
        <v>м</v>
      </c>
      <c r="R88" s="122">
        <f t="shared" si="16"/>
        <v>58</v>
      </c>
      <c r="S88" s="122"/>
      <c r="AA88" s="123">
        <v>460.01</v>
      </c>
    </row>
    <row r="89" spans="1:27" s="9" customFormat="1" ht="12.75" customHeight="1">
      <c r="A89" s="120">
        <f t="shared" si="17"/>
        <v>88</v>
      </c>
      <c r="B89" s="120"/>
      <c r="C89" s="3" t="s">
        <v>276</v>
      </c>
      <c r="D89" s="4" t="s">
        <v>277</v>
      </c>
      <c r="E89" s="124">
        <v>49</v>
      </c>
      <c r="F89" s="34">
        <v>200</v>
      </c>
      <c r="G89" s="26">
        <v>39</v>
      </c>
      <c r="H89" s="34">
        <v>200</v>
      </c>
      <c r="I89" s="34">
        <v>200</v>
      </c>
      <c r="J89" s="5">
        <v>12</v>
      </c>
      <c r="K89" s="34">
        <v>200</v>
      </c>
      <c r="L89" s="34">
        <v>200</v>
      </c>
      <c r="M89" s="127">
        <v>200</v>
      </c>
      <c r="N89" s="29">
        <f t="shared" si="12"/>
        <v>1300</v>
      </c>
      <c r="O89" s="29">
        <f t="shared" si="13"/>
        <v>900</v>
      </c>
      <c r="P89" s="29">
        <f t="shared" si="14"/>
        <v>3</v>
      </c>
      <c r="Q89" s="121" t="str">
        <f t="shared" si="15"/>
        <v>м</v>
      </c>
      <c r="R89" s="122">
        <f t="shared" si="16"/>
        <v>12</v>
      </c>
      <c r="S89" s="122"/>
      <c r="AA89" s="123">
        <v>460.01</v>
      </c>
    </row>
    <row r="90" spans="1:27" s="9" customFormat="1" ht="12.75" customHeight="1">
      <c r="A90" s="120">
        <f t="shared" si="17"/>
        <v>89</v>
      </c>
      <c r="B90" s="120"/>
      <c r="C90" s="3" t="s">
        <v>14</v>
      </c>
      <c r="D90" s="4" t="s">
        <v>15</v>
      </c>
      <c r="E90" s="26">
        <v>44</v>
      </c>
      <c r="F90" s="5">
        <v>20</v>
      </c>
      <c r="G90" s="26">
        <v>42</v>
      </c>
      <c r="H90" s="34">
        <v>200</v>
      </c>
      <c r="I90" s="34">
        <v>200</v>
      </c>
      <c r="J90" s="34">
        <v>200</v>
      </c>
      <c r="K90" s="34">
        <v>200</v>
      </c>
      <c r="L90" s="34">
        <v>200</v>
      </c>
      <c r="M90" s="127">
        <v>200</v>
      </c>
      <c r="N90" s="29">
        <f t="shared" si="12"/>
        <v>1306</v>
      </c>
      <c r="O90" s="29">
        <f t="shared" si="13"/>
        <v>906</v>
      </c>
      <c r="P90" s="29">
        <f t="shared" si="14"/>
        <v>3</v>
      </c>
      <c r="Q90" s="121" t="str">
        <f t="shared" si="15"/>
        <v>м</v>
      </c>
      <c r="R90" s="122">
        <f t="shared" si="16"/>
        <v>20</v>
      </c>
      <c r="S90" s="122"/>
      <c r="AA90" s="18">
        <v>300</v>
      </c>
    </row>
    <row r="91" spans="1:27" s="9" customFormat="1" ht="12.75" customHeight="1">
      <c r="A91" s="120">
        <f t="shared" si="17"/>
        <v>90</v>
      </c>
      <c r="B91" s="120"/>
      <c r="C91" s="3" t="s">
        <v>252</v>
      </c>
      <c r="D91" s="4" t="s">
        <v>13</v>
      </c>
      <c r="E91" s="34">
        <v>200</v>
      </c>
      <c r="F91" s="34">
        <v>200</v>
      </c>
      <c r="G91" s="124">
        <v>55</v>
      </c>
      <c r="H91" s="124">
        <v>33</v>
      </c>
      <c r="I91" s="34">
        <v>200</v>
      </c>
      <c r="J91" s="34">
        <v>200</v>
      </c>
      <c r="K91" s="124">
        <v>42</v>
      </c>
      <c r="L91" s="34">
        <v>200</v>
      </c>
      <c r="M91" s="34">
        <v>200</v>
      </c>
      <c r="N91" s="29">
        <f t="shared" si="12"/>
        <v>1330</v>
      </c>
      <c r="O91" s="29">
        <f t="shared" si="13"/>
        <v>930</v>
      </c>
      <c r="P91" s="29">
        <f t="shared" si="14"/>
        <v>3</v>
      </c>
      <c r="Q91" s="121" t="str">
        <f t="shared" si="15"/>
        <v>м</v>
      </c>
      <c r="R91" s="122">
        <f t="shared" si="16"/>
        <v>33</v>
      </c>
      <c r="S91" s="122"/>
      <c r="AA91" s="18"/>
    </row>
    <row r="92" spans="1:27" s="9" customFormat="1" ht="12.75" customHeight="1">
      <c r="A92" s="120">
        <f t="shared" si="17"/>
        <v>91</v>
      </c>
      <c r="B92" s="120"/>
      <c r="C92" s="3" t="s">
        <v>111</v>
      </c>
      <c r="D92" s="4" t="s">
        <v>59</v>
      </c>
      <c r="E92" s="124">
        <v>71</v>
      </c>
      <c r="F92" s="34">
        <v>200</v>
      </c>
      <c r="G92" s="34">
        <v>200</v>
      </c>
      <c r="H92" s="124">
        <v>41</v>
      </c>
      <c r="I92" s="34">
        <v>200</v>
      </c>
      <c r="J92" s="34">
        <v>200</v>
      </c>
      <c r="K92" s="34">
        <v>200</v>
      </c>
      <c r="L92" s="34">
        <v>200</v>
      </c>
      <c r="M92" s="124">
        <v>39</v>
      </c>
      <c r="N92" s="29">
        <f t="shared" si="12"/>
        <v>1351</v>
      </c>
      <c r="O92" s="29">
        <f t="shared" si="13"/>
        <v>951</v>
      </c>
      <c r="P92" s="29">
        <f t="shared" si="14"/>
        <v>3</v>
      </c>
      <c r="Q92" s="121" t="str">
        <f t="shared" si="15"/>
        <v>м</v>
      </c>
      <c r="R92" s="122">
        <f t="shared" si="16"/>
        <v>39</v>
      </c>
      <c r="S92" s="122"/>
      <c r="AA92" s="18">
        <v>300</v>
      </c>
    </row>
    <row r="93" spans="1:27" s="9" customFormat="1" ht="12.75" customHeight="1">
      <c r="A93" s="120">
        <f t="shared" si="17"/>
        <v>92</v>
      </c>
      <c r="B93" s="120"/>
      <c r="C93" s="3" t="s">
        <v>223</v>
      </c>
      <c r="D93" s="4" t="s">
        <v>166</v>
      </c>
      <c r="E93" s="126">
        <v>100</v>
      </c>
      <c r="F93" s="34">
        <v>200</v>
      </c>
      <c r="G93" s="126">
        <v>95</v>
      </c>
      <c r="H93" s="128">
        <v>72</v>
      </c>
      <c r="I93" s="126">
        <v>87</v>
      </c>
      <c r="J93" s="34">
        <v>200</v>
      </c>
      <c r="K93" s="34">
        <v>200</v>
      </c>
      <c r="L93" s="34">
        <v>200</v>
      </c>
      <c r="M93" s="127">
        <v>200</v>
      </c>
      <c r="N93" s="29">
        <f t="shared" si="12"/>
        <v>1354</v>
      </c>
      <c r="O93" s="29">
        <f t="shared" si="13"/>
        <v>954</v>
      </c>
      <c r="P93" s="29">
        <f t="shared" si="14"/>
        <v>4</v>
      </c>
      <c r="Q93" s="121" t="str">
        <f t="shared" si="15"/>
        <v>м</v>
      </c>
      <c r="R93" s="122">
        <f t="shared" si="16"/>
        <v>72</v>
      </c>
      <c r="S93" s="122"/>
      <c r="AA93" s="18"/>
    </row>
    <row r="94" spans="1:27" s="9" customFormat="1" ht="12.75" customHeight="1">
      <c r="A94" s="120">
        <f t="shared" si="17"/>
        <v>93</v>
      </c>
      <c r="B94" s="120"/>
      <c r="C94" s="3" t="s">
        <v>46</v>
      </c>
      <c r="D94" s="5" t="s">
        <v>11</v>
      </c>
      <c r="E94" s="34">
        <v>200</v>
      </c>
      <c r="F94" s="34">
        <v>200</v>
      </c>
      <c r="G94" s="126">
        <v>78</v>
      </c>
      <c r="H94" s="34">
        <v>200</v>
      </c>
      <c r="I94" s="126">
        <v>57</v>
      </c>
      <c r="J94" s="34">
        <v>200</v>
      </c>
      <c r="K94" s="34">
        <v>200</v>
      </c>
      <c r="L94" s="34">
        <v>200</v>
      </c>
      <c r="M94" s="124">
        <v>24</v>
      </c>
      <c r="N94" s="29">
        <f t="shared" si="12"/>
        <v>1359</v>
      </c>
      <c r="O94" s="29">
        <f t="shared" si="13"/>
        <v>959</v>
      </c>
      <c r="P94" s="29">
        <f t="shared" si="14"/>
        <v>3</v>
      </c>
      <c r="Q94" s="121" t="str">
        <f t="shared" si="15"/>
        <v>м</v>
      </c>
      <c r="R94" s="122">
        <f t="shared" si="16"/>
        <v>24</v>
      </c>
      <c r="S94" s="122"/>
      <c r="AA94" s="18"/>
    </row>
    <row r="95" spans="1:27" s="9" customFormat="1" ht="12.75" customHeight="1">
      <c r="A95" s="120">
        <f t="shared" si="17"/>
        <v>94</v>
      </c>
      <c r="B95" s="120"/>
      <c r="C95" s="3" t="s">
        <v>201</v>
      </c>
      <c r="D95" s="4"/>
      <c r="E95" s="124">
        <v>68</v>
      </c>
      <c r="F95" s="34">
        <v>200</v>
      </c>
      <c r="G95" s="34">
        <v>200</v>
      </c>
      <c r="H95" s="124">
        <v>39</v>
      </c>
      <c r="I95" s="34">
        <v>200</v>
      </c>
      <c r="J95" s="124">
        <v>52</v>
      </c>
      <c r="K95" s="34">
        <v>200</v>
      </c>
      <c r="L95" s="34">
        <v>200</v>
      </c>
      <c r="M95" s="127">
        <v>200</v>
      </c>
      <c r="N95" s="29">
        <f t="shared" si="12"/>
        <v>1359</v>
      </c>
      <c r="O95" s="29">
        <f t="shared" si="13"/>
        <v>959</v>
      </c>
      <c r="P95" s="29">
        <f t="shared" si="14"/>
        <v>3</v>
      </c>
      <c r="Q95" s="121" t="str">
        <f t="shared" si="15"/>
        <v>м</v>
      </c>
      <c r="R95" s="122">
        <f t="shared" si="16"/>
        <v>39</v>
      </c>
      <c r="S95" s="122"/>
      <c r="AA95" s="18"/>
    </row>
    <row r="96" spans="1:27" s="9" customFormat="1" ht="12.75" customHeight="1">
      <c r="A96" s="120">
        <f t="shared" si="17"/>
        <v>95</v>
      </c>
      <c r="B96" s="120"/>
      <c r="C96" s="3" t="s">
        <v>147</v>
      </c>
      <c r="D96" s="4" t="s">
        <v>13</v>
      </c>
      <c r="E96" s="128">
        <v>106</v>
      </c>
      <c r="F96" s="34">
        <v>200</v>
      </c>
      <c r="G96" s="126">
        <v>97</v>
      </c>
      <c r="H96" s="128">
        <v>78</v>
      </c>
      <c r="I96" s="34">
        <v>200</v>
      </c>
      <c r="J96" s="128">
        <v>99</v>
      </c>
      <c r="K96" s="34">
        <v>200</v>
      </c>
      <c r="L96" s="34">
        <v>200</v>
      </c>
      <c r="M96" s="127">
        <v>200</v>
      </c>
      <c r="N96" s="29">
        <f t="shared" si="12"/>
        <v>1380</v>
      </c>
      <c r="O96" s="29">
        <f t="shared" si="13"/>
        <v>980</v>
      </c>
      <c r="P96" s="29">
        <f t="shared" si="14"/>
        <v>4</v>
      </c>
      <c r="Q96" s="121" t="str">
        <f t="shared" si="15"/>
        <v>м</v>
      </c>
      <c r="R96" s="122">
        <f t="shared" si="16"/>
        <v>78</v>
      </c>
      <c r="S96" s="122"/>
      <c r="AA96" s="18"/>
    </row>
    <row r="97" spans="1:27" s="9" customFormat="1" ht="12.75" customHeight="1">
      <c r="A97" s="120">
        <f t="shared" si="17"/>
        <v>96</v>
      </c>
      <c r="B97" s="120"/>
      <c r="C97" s="3" t="s">
        <v>35</v>
      </c>
      <c r="D97" s="5" t="s">
        <v>24</v>
      </c>
      <c r="E97" s="34">
        <v>200</v>
      </c>
      <c r="F97" s="34">
        <v>200</v>
      </c>
      <c r="G97" s="128">
        <v>115</v>
      </c>
      <c r="H97" s="128">
        <v>82</v>
      </c>
      <c r="I97" s="34">
        <v>200</v>
      </c>
      <c r="J97" s="34">
        <v>200</v>
      </c>
      <c r="K97" s="128">
        <v>95</v>
      </c>
      <c r="L97" s="34">
        <v>200</v>
      </c>
      <c r="M97" s="128">
        <v>91</v>
      </c>
      <c r="N97" s="29">
        <f t="shared" si="12"/>
        <v>1383</v>
      </c>
      <c r="O97" s="29">
        <f t="shared" si="13"/>
        <v>983</v>
      </c>
      <c r="P97" s="29">
        <f t="shared" si="14"/>
        <v>4</v>
      </c>
      <c r="Q97" s="121" t="str">
        <f t="shared" si="15"/>
        <v>м</v>
      </c>
      <c r="R97" s="122">
        <f t="shared" si="16"/>
        <v>82</v>
      </c>
      <c r="S97" s="122"/>
      <c r="AA97" s="18"/>
    </row>
    <row r="98" spans="1:27" s="9" customFormat="1" ht="12.75" customHeight="1">
      <c r="A98" s="120">
        <f t="shared" si="17"/>
        <v>97</v>
      </c>
      <c r="B98" s="120"/>
      <c r="C98" s="3" t="s">
        <v>192</v>
      </c>
      <c r="D98" s="4" t="s">
        <v>24</v>
      </c>
      <c r="E98" s="34">
        <v>200</v>
      </c>
      <c r="F98" s="34">
        <v>200</v>
      </c>
      <c r="G98" s="128">
        <v>109</v>
      </c>
      <c r="H98" s="34">
        <v>200</v>
      </c>
      <c r="I98" s="34">
        <v>200</v>
      </c>
      <c r="J98" s="128">
        <v>108</v>
      </c>
      <c r="K98" s="128">
        <v>89</v>
      </c>
      <c r="L98" s="34">
        <v>200</v>
      </c>
      <c r="M98" s="128">
        <v>79</v>
      </c>
      <c r="N98" s="29">
        <f aca="true" t="shared" si="18" ref="N98:N129">SUM(E98:M98)</f>
        <v>1385</v>
      </c>
      <c r="O98" s="29">
        <f aca="true" t="shared" si="19" ref="O98:O129">N98-LARGE(E98:M98,1)-LARGE(E98:M98,2)</f>
        <v>985</v>
      </c>
      <c r="P98" s="29">
        <f aca="true" t="shared" si="20" ref="P98:P129">COUNTIF(E98:M98,"&lt;200")</f>
        <v>4</v>
      </c>
      <c r="Q98" s="121" t="str">
        <f aca="true" t="shared" si="21" ref="Q98:Q125">IF(ISNUMBER(SEARCH("Игорь",C98))+ISNUMBER(SEARCH("Илья",C98))+ISNUMBER(SEARCH("Никита",C98))+ISNUMBER(SEARCH("Данила",C98)),"м",IF((RIGHT(C98,1)="а")+(RIGHT(C98,1)="я")+(RIGHT(C98,1)="ь"),"ж","м"))</f>
        <v>м</v>
      </c>
      <c r="R98" s="122">
        <f aca="true" t="shared" si="22" ref="R98:R129">SMALL(E98:M98,1)</f>
        <v>79</v>
      </c>
      <c r="S98" s="122"/>
      <c r="AA98" s="18"/>
    </row>
    <row r="99" spans="1:27" s="9" customFormat="1" ht="12.75" customHeight="1">
      <c r="A99" s="120">
        <f aca="true" t="shared" si="23" ref="A99:A130">A98+1</f>
        <v>98</v>
      </c>
      <c r="B99" s="120"/>
      <c r="C99" s="3" t="s">
        <v>12</v>
      </c>
      <c r="D99" s="4" t="s">
        <v>13</v>
      </c>
      <c r="E99" s="34">
        <v>200</v>
      </c>
      <c r="F99" s="34">
        <v>200</v>
      </c>
      <c r="G99" s="126">
        <v>82</v>
      </c>
      <c r="H99" s="126">
        <v>50</v>
      </c>
      <c r="I99" s="34">
        <v>200</v>
      </c>
      <c r="J99" s="126">
        <v>64</v>
      </c>
      <c r="K99" s="34">
        <v>200</v>
      </c>
      <c r="L99" s="34">
        <v>200</v>
      </c>
      <c r="M99" s="127">
        <v>200</v>
      </c>
      <c r="N99" s="29">
        <f t="shared" si="18"/>
        <v>1396</v>
      </c>
      <c r="O99" s="29">
        <f t="shared" si="19"/>
        <v>996</v>
      </c>
      <c r="P99" s="29">
        <f t="shared" si="20"/>
        <v>3</v>
      </c>
      <c r="Q99" s="121" t="str">
        <f t="shared" si="21"/>
        <v>м</v>
      </c>
      <c r="R99" s="122">
        <f t="shared" si="22"/>
        <v>50</v>
      </c>
      <c r="S99" s="122"/>
      <c r="AA99" s="18"/>
    </row>
    <row r="100" spans="1:27" s="9" customFormat="1" ht="12.75" customHeight="1">
      <c r="A100" s="120">
        <f t="shared" si="23"/>
        <v>99</v>
      </c>
      <c r="B100" s="120"/>
      <c r="C100" s="3" t="s">
        <v>122</v>
      </c>
      <c r="D100" s="4" t="s">
        <v>118</v>
      </c>
      <c r="E100" s="34">
        <v>200</v>
      </c>
      <c r="F100" s="34">
        <v>200</v>
      </c>
      <c r="G100" s="128">
        <v>108</v>
      </c>
      <c r="H100" s="34">
        <v>200</v>
      </c>
      <c r="I100" s="34">
        <v>200</v>
      </c>
      <c r="J100" s="128">
        <v>113</v>
      </c>
      <c r="K100" s="128">
        <v>88</v>
      </c>
      <c r="L100" s="128">
        <v>88</v>
      </c>
      <c r="M100" s="127">
        <v>200</v>
      </c>
      <c r="N100" s="29">
        <f t="shared" si="18"/>
        <v>1397</v>
      </c>
      <c r="O100" s="29">
        <f t="shared" si="19"/>
        <v>997</v>
      </c>
      <c r="P100" s="29">
        <f t="shared" si="20"/>
        <v>4</v>
      </c>
      <c r="Q100" s="121" t="str">
        <f t="shared" si="21"/>
        <v>м</v>
      </c>
      <c r="R100" s="122">
        <f t="shared" si="22"/>
        <v>88</v>
      </c>
      <c r="S100" s="122"/>
      <c r="AA100" s="18"/>
    </row>
    <row r="101" spans="1:27" s="9" customFormat="1" ht="12.75" customHeight="1">
      <c r="A101" s="120">
        <f t="shared" si="23"/>
        <v>100</v>
      </c>
      <c r="B101" s="120"/>
      <c r="C101" s="3" t="s">
        <v>162</v>
      </c>
      <c r="D101" s="5" t="s">
        <v>163</v>
      </c>
      <c r="E101" s="34">
        <v>200</v>
      </c>
      <c r="F101" s="5">
        <v>5</v>
      </c>
      <c r="G101" s="34">
        <v>200</v>
      </c>
      <c r="H101" s="34">
        <v>200</v>
      </c>
      <c r="I101" s="5">
        <v>7</v>
      </c>
      <c r="J101" s="34">
        <v>200</v>
      </c>
      <c r="K101" s="34">
        <v>200</v>
      </c>
      <c r="L101" s="34">
        <v>200</v>
      </c>
      <c r="M101" s="127">
        <v>200</v>
      </c>
      <c r="N101" s="29">
        <f t="shared" si="18"/>
        <v>1412</v>
      </c>
      <c r="O101" s="29">
        <f t="shared" si="19"/>
        <v>1012</v>
      </c>
      <c r="P101" s="29">
        <f t="shared" si="20"/>
        <v>2</v>
      </c>
      <c r="Q101" s="121" t="str">
        <f t="shared" si="21"/>
        <v>м</v>
      </c>
      <c r="R101" s="122">
        <f t="shared" si="22"/>
        <v>5</v>
      </c>
      <c r="S101" s="122"/>
      <c r="AA101" s="18"/>
    </row>
    <row r="102" spans="1:27" s="9" customFormat="1" ht="12.75" customHeight="1">
      <c r="A102" s="120">
        <f t="shared" si="23"/>
        <v>101</v>
      </c>
      <c r="B102" s="120"/>
      <c r="C102" s="3" t="s">
        <v>92</v>
      </c>
      <c r="D102" s="4" t="s">
        <v>93</v>
      </c>
      <c r="E102" s="5">
        <v>6</v>
      </c>
      <c r="F102" s="34">
        <v>200</v>
      </c>
      <c r="G102" s="5">
        <v>10</v>
      </c>
      <c r="H102" s="34">
        <v>200</v>
      </c>
      <c r="I102" s="34">
        <v>200</v>
      </c>
      <c r="J102" s="34">
        <v>200</v>
      </c>
      <c r="K102" s="34">
        <v>200</v>
      </c>
      <c r="L102" s="34">
        <v>200</v>
      </c>
      <c r="M102" s="127">
        <v>200</v>
      </c>
      <c r="N102" s="29">
        <f t="shared" si="18"/>
        <v>1416</v>
      </c>
      <c r="O102" s="29">
        <f t="shared" si="19"/>
        <v>1016</v>
      </c>
      <c r="P102" s="29">
        <f t="shared" si="20"/>
        <v>2</v>
      </c>
      <c r="Q102" s="121" t="str">
        <f t="shared" si="21"/>
        <v>м</v>
      </c>
      <c r="R102" s="122">
        <f t="shared" si="22"/>
        <v>6</v>
      </c>
      <c r="S102" s="122"/>
      <c r="AA102" s="18"/>
    </row>
    <row r="103" spans="1:27" s="9" customFormat="1" ht="12.75" customHeight="1">
      <c r="A103" s="120">
        <f t="shared" si="23"/>
        <v>102</v>
      </c>
      <c r="B103" s="120"/>
      <c r="C103" s="3" t="s">
        <v>285</v>
      </c>
      <c r="D103" s="4" t="s">
        <v>286</v>
      </c>
      <c r="E103" s="34">
        <v>200</v>
      </c>
      <c r="F103" s="128">
        <v>90</v>
      </c>
      <c r="G103" s="128">
        <v>119</v>
      </c>
      <c r="H103" s="34">
        <v>200</v>
      </c>
      <c r="I103" s="128">
        <v>99</v>
      </c>
      <c r="J103" s="128">
        <v>116</v>
      </c>
      <c r="K103" s="34">
        <v>200</v>
      </c>
      <c r="L103" s="34">
        <v>200</v>
      </c>
      <c r="M103" s="127">
        <v>200</v>
      </c>
      <c r="N103" s="29">
        <f t="shared" si="18"/>
        <v>1424</v>
      </c>
      <c r="O103" s="29">
        <f t="shared" si="19"/>
        <v>1024</v>
      </c>
      <c r="P103" s="29">
        <f t="shared" si="20"/>
        <v>4</v>
      </c>
      <c r="Q103" s="121" t="str">
        <f t="shared" si="21"/>
        <v>м</v>
      </c>
      <c r="R103" s="122">
        <f t="shared" si="22"/>
        <v>90</v>
      </c>
      <c r="S103" s="122"/>
      <c r="AA103" s="18"/>
    </row>
    <row r="104" spans="1:27" s="9" customFormat="1" ht="12.75" customHeight="1">
      <c r="A104" s="120">
        <f t="shared" si="23"/>
        <v>103</v>
      </c>
      <c r="B104" s="120"/>
      <c r="C104" s="3" t="s">
        <v>146</v>
      </c>
      <c r="D104" s="4" t="s">
        <v>13</v>
      </c>
      <c r="E104" s="34">
        <v>200</v>
      </c>
      <c r="F104" s="34">
        <v>200</v>
      </c>
      <c r="G104" s="34">
        <v>200</v>
      </c>
      <c r="H104" s="34">
        <v>200</v>
      </c>
      <c r="I104" s="5">
        <v>8</v>
      </c>
      <c r="J104" s="34">
        <v>200</v>
      </c>
      <c r="K104" s="5">
        <v>17</v>
      </c>
      <c r="L104" s="34">
        <v>200</v>
      </c>
      <c r="M104" s="127">
        <v>200</v>
      </c>
      <c r="N104" s="29">
        <f t="shared" si="18"/>
        <v>1425</v>
      </c>
      <c r="O104" s="29">
        <f t="shared" si="19"/>
        <v>1025</v>
      </c>
      <c r="P104" s="29">
        <f t="shared" si="20"/>
        <v>2</v>
      </c>
      <c r="Q104" s="121" t="str">
        <f t="shared" si="21"/>
        <v>м</v>
      </c>
      <c r="R104" s="122">
        <f t="shared" si="22"/>
        <v>8</v>
      </c>
      <c r="S104" s="122"/>
      <c r="AA104" s="18"/>
    </row>
    <row r="105" spans="1:27" s="9" customFormat="1" ht="12.75" customHeight="1">
      <c r="A105" s="120">
        <f t="shared" si="23"/>
        <v>104</v>
      </c>
      <c r="B105" s="120"/>
      <c r="C105" s="3" t="s">
        <v>216</v>
      </c>
      <c r="D105" s="4" t="s">
        <v>24</v>
      </c>
      <c r="E105" s="34">
        <v>200</v>
      </c>
      <c r="F105" s="34">
        <v>200</v>
      </c>
      <c r="G105" s="34">
        <v>200</v>
      </c>
      <c r="H105" s="34">
        <v>200</v>
      </c>
      <c r="I105" s="34">
        <v>200</v>
      </c>
      <c r="J105" s="128">
        <v>110</v>
      </c>
      <c r="K105" s="34">
        <v>200</v>
      </c>
      <c r="L105" s="128">
        <v>81</v>
      </c>
      <c r="M105" s="126">
        <v>55</v>
      </c>
      <c r="N105" s="29">
        <f t="shared" si="18"/>
        <v>1446</v>
      </c>
      <c r="O105" s="29">
        <f t="shared" si="19"/>
        <v>1046</v>
      </c>
      <c r="P105" s="29">
        <f t="shared" si="20"/>
        <v>3</v>
      </c>
      <c r="Q105" s="121" t="str">
        <f t="shared" si="21"/>
        <v>м</v>
      </c>
      <c r="R105" s="122">
        <f t="shared" si="22"/>
        <v>55</v>
      </c>
      <c r="S105" s="122"/>
      <c r="AA105" s="18"/>
    </row>
    <row r="106" spans="1:27" s="9" customFormat="1" ht="12.75" customHeight="1">
      <c r="A106" s="120">
        <f t="shared" si="23"/>
        <v>105</v>
      </c>
      <c r="B106" s="120"/>
      <c r="C106" s="3" t="s">
        <v>91</v>
      </c>
      <c r="D106" s="4" t="s">
        <v>63</v>
      </c>
      <c r="E106" s="34">
        <v>200</v>
      </c>
      <c r="F106" s="34">
        <v>200</v>
      </c>
      <c r="G106" s="34">
        <v>200</v>
      </c>
      <c r="H106" s="128">
        <v>89</v>
      </c>
      <c r="I106" s="34">
        <v>200</v>
      </c>
      <c r="J106" s="34">
        <v>200</v>
      </c>
      <c r="K106" s="34">
        <v>200</v>
      </c>
      <c r="L106" s="128">
        <v>83</v>
      </c>
      <c r="M106" s="128">
        <v>76</v>
      </c>
      <c r="N106" s="29">
        <f t="shared" si="18"/>
        <v>1448</v>
      </c>
      <c r="O106" s="29">
        <f t="shared" si="19"/>
        <v>1048</v>
      </c>
      <c r="P106" s="29">
        <f t="shared" si="20"/>
        <v>3</v>
      </c>
      <c r="Q106" s="121" t="str">
        <f t="shared" si="21"/>
        <v>м</v>
      </c>
      <c r="R106" s="122">
        <f t="shared" si="22"/>
        <v>76</v>
      </c>
      <c r="S106" s="122"/>
      <c r="AA106" s="18"/>
    </row>
    <row r="107" spans="1:27" s="9" customFormat="1" ht="12.75" customHeight="1">
      <c r="A107" s="120">
        <f t="shared" si="23"/>
        <v>106</v>
      </c>
      <c r="B107" s="120"/>
      <c r="C107" s="3" t="s">
        <v>119</v>
      </c>
      <c r="D107" s="4" t="s">
        <v>11</v>
      </c>
      <c r="E107" s="26">
        <v>35</v>
      </c>
      <c r="F107" s="5">
        <v>13</v>
      </c>
      <c r="G107" s="34">
        <v>200</v>
      </c>
      <c r="H107" s="34">
        <v>200</v>
      </c>
      <c r="I107" s="34">
        <v>200</v>
      </c>
      <c r="J107" s="34">
        <v>200</v>
      </c>
      <c r="K107" s="34">
        <v>200</v>
      </c>
      <c r="L107" s="34">
        <v>200</v>
      </c>
      <c r="M107" s="127">
        <v>200</v>
      </c>
      <c r="N107" s="29">
        <f t="shared" si="18"/>
        <v>1448</v>
      </c>
      <c r="O107" s="29">
        <f t="shared" si="19"/>
        <v>1048</v>
      </c>
      <c r="P107" s="29">
        <f t="shared" si="20"/>
        <v>2</v>
      </c>
      <c r="Q107" s="121" t="str">
        <f t="shared" si="21"/>
        <v>м</v>
      </c>
      <c r="R107" s="122">
        <f t="shared" si="22"/>
        <v>13</v>
      </c>
      <c r="S107" s="122"/>
      <c r="AA107" s="18"/>
    </row>
    <row r="108" spans="1:27" s="9" customFormat="1" ht="12.75" customHeight="1">
      <c r="A108" s="120">
        <f t="shared" si="23"/>
        <v>107</v>
      </c>
      <c r="B108" s="120"/>
      <c r="C108" s="3" t="s">
        <v>117</v>
      </c>
      <c r="D108" s="4" t="s">
        <v>118</v>
      </c>
      <c r="E108" s="34">
        <v>200</v>
      </c>
      <c r="F108" s="34">
        <v>200</v>
      </c>
      <c r="G108" s="34">
        <v>200</v>
      </c>
      <c r="H108" s="34">
        <v>200</v>
      </c>
      <c r="I108" s="34">
        <v>200</v>
      </c>
      <c r="J108" s="128">
        <v>95</v>
      </c>
      <c r="K108" s="126">
        <v>77</v>
      </c>
      <c r="L108" s="128">
        <v>80</v>
      </c>
      <c r="M108" s="127">
        <v>200</v>
      </c>
      <c r="N108" s="29">
        <f t="shared" si="18"/>
        <v>1452</v>
      </c>
      <c r="O108" s="29">
        <f t="shared" si="19"/>
        <v>1052</v>
      </c>
      <c r="P108" s="29">
        <f t="shared" si="20"/>
        <v>3</v>
      </c>
      <c r="Q108" s="121" t="str">
        <f t="shared" si="21"/>
        <v>м</v>
      </c>
      <c r="R108" s="122">
        <f t="shared" si="22"/>
        <v>77</v>
      </c>
      <c r="S108" s="122"/>
      <c r="AA108" s="18"/>
    </row>
    <row r="109" spans="1:27" s="9" customFormat="1" ht="12.75" customHeight="1">
      <c r="A109" s="120">
        <f t="shared" si="23"/>
        <v>108</v>
      </c>
      <c r="B109" s="120"/>
      <c r="C109" s="3" t="s">
        <v>142</v>
      </c>
      <c r="D109" s="4" t="s">
        <v>61</v>
      </c>
      <c r="E109" s="34">
        <v>200</v>
      </c>
      <c r="F109" s="34">
        <v>200</v>
      </c>
      <c r="G109" s="26">
        <v>35</v>
      </c>
      <c r="H109" s="34">
        <v>200</v>
      </c>
      <c r="I109" s="34">
        <v>200</v>
      </c>
      <c r="J109" s="5">
        <v>23</v>
      </c>
      <c r="K109" s="34">
        <v>200</v>
      </c>
      <c r="L109" s="34">
        <v>200</v>
      </c>
      <c r="M109" s="127">
        <v>200</v>
      </c>
      <c r="N109" s="29">
        <f t="shared" si="18"/>
        <v>1458</v>
      </c>
      <c r="O109" s="29">
        <f t="shared" si="19"/>
        <v>1058</v>
      </c>
      <c r="P109" s="29">
        <f t="shared" si="20"/>
        <v>2</v>
      </c>
      <c r="Q109" s="121" t="str">
        <f t="shared" si="21"/>
        <v>м</v>
      </c>
      <c r="R109" s="122">
        <f t="shared" si="22"/>
        <v>23</v>
      </c>
      <c r="S109" s="122"/>
      <c r="AA109" s="18"/>
    </row>
    <row r="110" spans="1:27" s="9" customFormat="1" ht="12.75" customHeight="1">
      <c r="A110" s="120">
        <f t="shared" si="23"/>
        <v>109</v>
      </c>
      <c r="B110" s="120"/>
      <c r="C110" s="3" t="s">
        <v>238</v>
      </c>
      <c r="D110" s="4" t="s">
        <v>11</v>
      </c>
      <c r="E110" s="34">
        <v>200</v>
      </c>
      <c r="F110" s="34">
        <v>200</v>
      </c>
      <c r="G110" s="34">
        <v>200</v>
      </c>
      <c r="H110" s="34">
        <v>200</v>
      </c>
      <c r="I110" s="124">
        <v>41</v>
      </c>
      <c r="J110" s="34">
        <v>200</v>
      </c>
      <c r="K110" s="5">
        <v>19</v>
      </c>
      <c r="L110" s="34">
        <v>200</v>
      </c>
      <c r="M110" s="127">
        <v>200</v>
      </c>
      <c r="N110" s="29">
        <f t="shared" si="18"/>
        <v>1460</v>
      </c>
      <c r="O110" s="29">
        <f t="shared" si="19"/>
        <v>1060</v>
      </c>
      <c r="P110" s="29">
        <f t="shared" si="20"/>
        <v>2</v>
      </c>
      <c r="Q110" s="121" t="str">
        <f t="shared" si="21"/>
        <v>м</v>
      </c>
      <c r="R110" s="122">
        <f t="shared" si="22"/>
        <v>19</v>
      </c>
      <c r="S110" s="122"/>
      <c r="AA110" s="18"/>
    </row>
    <row r="111" spans="1:27" s="9" customFormat="1" ht="12.75" customHeight="1">
      <c r="A111" s="120">
        <f t="shared" si="23"/>
        <v>110</v>
      </c>
      <c r="B111" s="120"/>
      <c r="C111" s="3" t="s">
        <v>18</v>
      </c>
      <c r="D111" s="4" t="s">
        <v>19</v>
      </c>
      <c r="E111" s="34">
        <v>200</v>
      </c>
      <c r="F111" s="34">
        <v>200</v>
      </c>
      <c r="G111" s="34">
        <v>200</v>
      </c>
      <c r="H111" s="34">
        <v>200</v>
      </c>
      <c r="I111" s="34">
        <v>200</v>
      </c>
      <c r="J111" s="34">
        <v>200</v>
      </c>
      <c r="K111" s="124">
        <v>37</v>
      </c>
      <c r="L111" s="34">
        <v>200</v>
      </c>
      <c r="M111" s="124">
        <v>28</v>
      </c>
      <c r="N111" s="29">
        <f t="shared" si="18"/>
        <v>1465</v>
      </c>
      <c r="O111" s="29">
        <f t="shared" si="19"/>
        <v>1065</v>
      </c>
      <c r="P111" s="29">
        <f t="shared" si="20"/>
        <v>2</v>
      </c>
      <c r="Q111" s="121" t="str">
        <f t="shared" si="21"/>
        <v>м</v>
      </c>
      <c r="R111" s="122">
        <f t="shared" si="22"/>
        <v>28</v>
      </c>
      <c r="S111" s="122"/>
      <c r="AA111" s="18"/>
    </row>
    <row r="112" spans="1:27" s="9" customFormat="1" ht="12.75" customHeight="1">
      <c r="A112" s="120">
        <f t="shared" si="23"/>
        <v>111</v>
      </c>
      <c r="B112" s="120"/>
      <c r="C112" s="3" t="s">
        <v>260</v>
      </c>
      <c r="D112" s="4" t="s">
        <v>24</v>
      </c>
      <c r="E112" s="34">
        <v>200</v>
      </c>
      <c r="F112" s="128">
        <v>85</v>
      </c>
      <c r="G112" s="34">
        <v>200</v>
      </c>
      <c r="H112" s="34">
        <v>200</v>
      </c>
      <c r="I112" s="34">
        <v>200</v>
      </c>
      <c r="J112" s="128">
        <v>96</v>
      </c>
      <c r="K112" s="34">
        <v>200</v>
      </c>
      <c r="L112" s="34">
        <v>200</v>
      </c>
      <c r="M112" s="128">
        <v>84</v>
      </c>
      <c r="N112" s="29">
        <f t="shared" si="18"/>
        <v>1465</v>
      </c>
      <c r="O112" s="29">
        <f t="shared" si="19"/>
        <v>1065</v>
      </c>
      <c r="P112" s="29">
        <f t="shared" si="20"/>
        <v>3</v>
      </c>
      <c r="Q112" s="121" t="str">
        <f t="shared" si="21"/>
        <v>м</v>
      </c>
      <c r="R112" s="122">
        <f t="shared" si="22"/>
        <v>84</v>
      </c>
      <c r="S112" s="122"/>
      <c r="AA112" s="18">
        <v>300</v>
      </c>
    </row>
    <row r="113" spans="1:27" s="9" customFormat="1" ht="12.75" customHeight="1">
      <c r="A113" s="120">
        <f t="shared" si="23"/>
        <v>112</v>
      </c>
      <c r="B113" s="120"/>
      <c r="C113" s="3" t="s">
        <v>169</v>
      </c>
      <c r="D113" s="5" t="s">
        <v>11</v>
      </c>
      <c r="E113" s="34">
        <v>200</v>
      </c>
      <c r="F113" s="5">
        <v>29</v>
      </c>
      <c r="G113" s="34">
        <v>200</v>
      </c>
      <c r="H113" s="34">
        <v>200</v>
      </c>
      <c r="I113" s="34">
        <v>200</v>
      </c>
      <c r="J113" s="34">
        <v>200</v>
      </c>
      <c r="K113" s="124">
        <v>36</v>
      </c>
      <c r="L113" s="34">
        <v>200</v>
      </c>
      <c r="M113" s="34">
        <v>200</v>
      </c>
      <c r="N113" s="29">
        <f t="shared" si="18"/>
        <v>1465</v>
      </c>
      <c r="O113" s="29">
        <f t="shared" si="19"/>
        <v>1065</v>
      </c>
      <c r="P113" s="29">
        <f t="shared" si="20"/>
        <v>2</v>
      </c>
      <c r="Q113" s="121" t="str">
        <f t="shared" si="21"/>
        <v>м</v>
      </c>
      <c r="R113" s="122">
        <f t="shared" si="22"/>
        <v>29</v>
      </c>
      <c r="S113" s="122"/>
      <c r="AA113" s="18"/>
    </row>
    <row r="114" spans="1:27" s="9" customFormat="1" ht="12.75" customHeight="1">
      <c r="A114" s="120">
        <f t="shared" si="23"/>
        <v>113</v>
      </c>
      <c r="B114" s="120"/>
      <c r="C114" s="3" t="s">
        <v>244</v>
      </c>
      <c r="D114" s="4" t="s">
        <v>245</v>
      </c>
      <c r="E114" s="26">
        <v>43</v>
      </c>
      <c r="F114" s="5">
        <v>31</v>
      </c>
      <c r="G114" s="34">
        <v>200</v>
      </c>
      <c r="H114" s="34">
        <v>200</v>
      </c>
      <c r="I114" s="34">
        <v>200</v>
      </c>
      <c r="J114" s="34">
        <v>200</v>
      </c>
      <c r="K114" s="34">
        <v>200</v>
      </c>
      <c r="L114" s="34">
        <v>200</v>
      </c>
      <c r="M114" s="127">
        <v>200</v>
      </c>
      <c r="N114" s="29">
        <f t="shared" si="18"/>
        <v>1474</v>
      </c>
      <c r="O114" s="29">
        <f t="shared" si="19"/>
        <v>1074</v>
      </c>
      <c r="P114" s="29">
        <f t="shared" si="20"/>
        <v>2</v>
      </c>
      <c r="Q114" s="121" t="str">
        <f t="shared" si="21"/>
        <v>м</v>
      </c>
      <c r="R114" s="122">
        <f t="shared" si="22"/>
        <v>31</v>
      </c>
      <c r="S114" s="122"/>
      <c r="AA114" s="123"/>
    </row>
    <row r="115" spans="1:27" s="9" customFormat="1" ht="12.75" customHeight="1">
      <c r="A115" s="120">
        <f t="shared" si="23"/>
        <v>114</v>
      </c>
      <c r="B115" s="120"/>
      <c r="C115" s="3" t="s">
        <v>280</v>
      </c>
      <c r="D115" s="4" t="s">
        <v>17</v>
      </c>
      <c r="E115" s="34">
        <v>200</v>
      </c>
      <c r="F115" s="34">
        <v>200</v>
      </c>
      <c r="G115" s="34">
        <v>200</v>
      </c>
      <c r="H115" s="34">
        <v>200</v>
      </c>
      <c r="I115" s="34">
        <v>200</v>
      </c>
      <c r="J115" s="128">
        <v>109</v>
      </c>
      <c r="K115" s="34">
        <v>200</v>
      </c>
      <c r="L115" s="128">
        <v>89</v>
      </c>
      <c r="M115" s="128">
        <v>83</v>
      </c>
      <c r="N115" s="29">
        <f t="shared" si="18"/>
        <v>1481</v>
      </c>
      <c r="O115" s="29">
        <f t="shared" si="19"/>
        <v>1081</v>
      </c>
      <c r="P115" s="29">
        <f t="shared" si="20"/>
        <v>3</v>
      </c>
      <c r="Q115" s="121" t="str">
        <f t="shared" si="21"/>
        <v>м</v>
      </c>
      <c r="R115" s="122">
        <f t="shared" si="22"/>
        <v>83</v>
      </c>
      <c r="S115" s="122"/>
      <c r="AA115" s="123">
        <v>218.23</v>
      </c>
    </row>
    <row r="116" spans="1:27" s="9" customFormat="1" ht="12.75" customHeight="1">
      <c r="A116" s="120">
        <f t="shared" si="23"/>
        <v>115</v>
      </c>
      <c r="B116" s="120"/>
      <c r="C116" s="3" t="s">
        <v>314</v>
      </c>
      <c r="D116" s="4" t="s">
        <v>138</v>
      </c>
      <c r="E116" s="34">
        <v>200</v>
      </c>
      <c r="F116" s="34">
        <v>200</v>
      </c>
      <c r="G116" s="34">
        <v>200</v>
      </c>
      <c r="H116" s="34">
        <v>200</v>
      </c>
      <c r="I116" s="34">
        <v>200</v>
      </c>
      <c r="J116" s="34">
        <v>200</v>
      </c>
      <c r="K116" s="124">
        <v>44</v>
      </c>
      <c r="L116" s="124">
        <v>41</v>
      </c>
      <c r="M116" s="127">
        <v>200</v>
      </c>
      <c r="N116" s="29">
        <f t="shared" si="18"/>
        <v>1485</v>
      </c>
      <c r="O116" s="29">
        <f t="shared" si="19"/>
        <v>1085</v>
      </c>
      <c r="P116" s="29">
        <f t="shared" si="20"/>
        <v>2</v>
      </c>
      <c r="Q116" s="121" t="str">
        <f t="shared" si="21"/>
        <v>м</v>
      </c>
      <c r="R116" s="122">
        <f t="shared" si="22"/>
        <v>41</v>
      </c>
      <c r="S116" s="122"/>
      <c r="AA116" s="123"/>
    </row>
    <row r="117" spans="1:27" s="9" customFormat="1" ht="12.75" customHeight="1">
      <c r="A117" s="120">
        <f t="shared" si="23"/>
        <v>116</v>
      </c>
      <c r="B117" s="120"/>
      <c r="C117" s="3" t="s">
        <v>195</v>
      </c>
      <c r="D117" s="4" t="s">
        <v>19</v>
      </c>
      <c r="E117" s="34">
        <v>200</v>
      </c>
      <c r="F117" s="34">
        <v>200</v>
      </c>
      <c r="G117" s="34">
        <v>200</v>
      </c>
      <c r="H117" s="34">
        <v>200</v>
      </c>
      <c r="I117" s="34">
        <v>200</v>
      </c>
      <c r="J117" s="124">
        <v>44</v>
      </c>
      <c r="K117" s="124">
        <v>50</v>
      </c>
      <c r="L117" s="34">
        <v>200</v>
      </c>
      <c r="M117" s="127">
        <v>200</v>
      </c>
      <c r="N117" s="29">
        <f t="shared" si="18"/>
        <v>1494</v>
      </c>
      <c r="O117" s="29">
        <f t="shared" si="19"/>
        <v>1094</v>
      </c>
      <c r="P117" s="29">
        <f t="shared" si="20"/>
        <v>2</v>
      </c>
      <c r="Q117" s="121" t="str">
        <f t="shared" si="21"/>
        <v>м</v>
      </c>
      <c r="R117" s="122">
        <f t="shared" si="22"/>
        <v>44</v>
      </c>
      <c r="S117" s="122"/>
      <c r="AA117" s="123"/>
    </row>
    <row r="118" spans="1:27" s="9" customFormat="1" ht="12.75" customHeight="1">
      <c r="A118" s="120">
        <f t="shared" si="23"/>
        <v>117</v>
      </c>
      <c r="B118" s="120"/>
      <c r="C118" s="3" t="s">
        <v>125</v>
      </c>
      <c r="D118" s="4" t="s">
        <v>3</v>
      </c>
      <c r="E118" s="34">
        <v>200</v>
      </c>
      <c r="F118" s="34">
        <v>200</v>
      </c>
      <c r="G118" s="34">
        <v>200</v>
      </c>
      <c r="H118" s="34">
        <v>200</v>
      </c>
      <c r="I118" s="34">
        <v>200</v>
      </c>
      <c r="J118" s="124">
        <v>51</v>
      </c>
      <c r="K118" s="124">
        <v>45</v>
      </c>
      <c r="L118" s="34">
        <v>200</v>
      </c>
      <c r="M118" s="127">
        <v>200</v>
      </c>
      <c r="N118" s="29">
        <f t="shared" si="18"/>
        <v>1496</v>
      </c>
      <c r="O118" s="29">
        <f t="shared" si="19"/>
        <v>1096</v>
      </c>
      <c r="P118" s="29">
        <f t="shared" si="20"/>
        <v>2</v>
      </c>
      <c r="Q118" s="121" t="str">
        <f t="shared" si="21"/>
        <v>м</v>
      </c>
      <c r="R118" s="122">
        <f t="shared" si="22"/>
        <v>45</v>
      </c>
      <c r="S118" s="122"/>
      <c r="AA118" s="123"/>
    </row>
    <row r="119" spans="1:27" s="9" customFormat="1" ht="12.75" customHeight="1">
      <c r="A119" s="120">
        <f t="shared" si="23"/>
        <v>118</v>
      </c>
      <c r="B119" s="120"/>
      <c r="C119" s="3" t="s">
        <v>172</v>
      </c>
      <c r="D119" s="4" t="s">
        <v>78</v>
      </c>
      <c r="E119" s="124">
        <v>58</v>
      </c>
      <c r="F119" s="34">
        <v>200</v>
      </c>
      <c r="G119" s="34">
        <v>200</v>
      </c>
      <c r="H119" s="34">
        <v>200</v>
      </c>
      <c r="I119" s="34">
        <v>200</v>
      </c>
      <c r="J119" s="124">
        <v>41</v>
      </c>
      <c r="K119" s="34">
        <v>200</v>
      </c>
      <c r="L119" s="34">
        <v>200</v>
      </c>
      <c r="M119" s="127">
        <v>200</v>
      </c>
      <c r="N119" s="29">
        <f t="shared" si="18"/>
        <v>1499</v>
      </c>
      <c r="O119" s="29">
        <f t="shared" si="19"/>
        <v>1099</v>
      </c>
      <c r="P119" s="29">
        <f t="shared" si="20"/>
        <v>2</v>
      </c>
      <c r="Q119" s="121" t="str">
        <f t="shared" si="21"/>
        <v>м</v>
      </c>
      <c r="R119" s="122">
        <f t="shared" si="22"/>
        <v>41</v>
      </c>
      <c r="S119" s="122"/>
      <c r="AA119" s="123"/>
    </row>
    <row r="120" spans="1:27" s="9" customFormat="1" ht="12.75" customHeight="1">
      <c r="A120" s="120">
        <f t="shared" si="23"/>
        <v>119</v>
      </c>
      <c r="B120" s="120"/>
      <c r="C120" s="3" t="s">
        <v>295</v>
      </c>
      <c r="D120" s="4" t="s">
        <v>138</v>
      </c>
      <c r="E120" s="34">
        <v>200</v>
      </c>
      <c r="F120" s="34">
        <v>200</v>
      </c>
      <c r="G120" s="34">
        <v>200</v>
      </c>
      <c r="H120" s="34">
        <v>200</v>
      </c>
      <c r="I120" s="126">
        <v>60</v>
      </c>
      <c r="J120" s="34">
        <v>200</v>
      </c>
      <c r="K120" s="34">
        <v>200</v>
      </c>
      <c r="L120" s="34">
        <v>200</v>
      </c>
      <c r="M120" s="126">
        <v>43</v>
      </c>
      <c r="N120" s="29">
        <f t="shared" si="18"/>
        <v>1503</v>
      </c>
      <c r="O120" s="29">
        <f t="shared" si="19"/>
        <v>1103</v>
      </c>
      <c r="P120" s="29">
        <f t="shared" si="20"/>
        <v>2</v>
      </c>
      <c r="Q120" s="121" t="str">
        <f t="shared" si="21"/>
        <v>м</v>
      </c>
      <c r="R120" s="122">
        <f t="shared" si="22"/>
        <v>43</v>
      </c>
      <c r="S120" s="122"/>
      <c r="AA120" s="18">
        <v>300</v>
      </c>
    </row>
    <row r="121" spans="1:27" s="9" customFormat="1" ht="12.75" customHeight="1">
      <c r="A121" s="120">
        <f t="shared" si="23"/>
        <v>120</v>
      </c>
      <c r="B121" s="120"/>
      <c r="C121" s="3" t="s">
        <v>291</v>
      </c>
      <c r="D121" s="4" t="s">
        <v>11</v>
      </c>
      <c r="E121" s="34">
        <v>200</v>
      </c>
      <c r="F121" s="34">
        <v>200</v>
      </c>
      <c r="G121" s="34">
        <v>200</v>
      </c>
      <c r="H121" s="34">
        <v>200</v>
      </c>
      <c r="I121" s="126">
        <v>61</v>
      </c>
      <c r="J121" s="124">
        <v>42</v>
      </c>
      <c r="K121" s="34">
        <v>200</v>
      </c>
      <c r="L121" s="34">
        <v>200</v>
      </c>
      <c r="M121" s="127">
        <v>200</v>
      </c>
      <c r="N121" s="29">
        <f t="shared" si="18"/>
        <v>1503</v>
      </c>
      <c r="O121" s="29">
        <f t="shared" si="19"/>
        <v>1103</v>
      </c>
      <c r="P121" s="29">
        <f t="shared" si="20"/>
        <v>2</v>
      </c>
      <c r="Q121" s="121" t="str">
        <f t="shared" si="21"/>
        <v>м</v>
      </c>
      <c r="R121" s="122">
        <f t="shared" si="22"/>
        <v>42</v>
      </c>
      <c r="S121" s="122"/>
      <c r="AA121" s="18"/>
    </row>
    <row r="122" spans="1:27" s="9" customFormat="1" ht="12.75" customHeight="1">
      <c r="A122" s="120">
        <f t="shared" si="23"/>
        <v>121</v>
      </c>
      <c r="B122" s="120"/>
      <c r="C122" s="3" t="s">
        <v>97</v>
      </c>
      <c r="D122" s="5" t="s">
        <v>68</v>
      </c>
      <c r="E122" s="34">
        <v>200</v>
      </c>
      <c r="F122" s="34">
        <v>200</v>
      </c>
      <c r="G122" s="128">
        <v>120</v>
      </c>
      <c r="H122" s="128">
        <v>96</v>
      </c>
      <c r="I122" s="128">
        <v>93</v>
      </c>
      <c r="J122" s="34">
        <v>200</v>
      </c>
      <c r="K122" s="34">
        <v>200</v>
      </c>
      <c r="L122" s="34">
        <v>200</v>
      </c>
      <c r="M122" s="127">
        <v>200</v>
      </c>
      <c r="N122" s="29">
        <f t="shared" si="18"/>
        <v>1509</v>
      </c>
      <c r="O122" s="29">
        <f t="shared" si="19"/>
        <v>1109</v>
      </c>
      <c r="P122" s="29">
        <f t="shared" si="20"/>
        <v>3</v>
      </c>
      <c r="Q122" s="121" t="str">
        <f t="shared" si="21"/>
        <v>м</v>
      </c>
      <c r="R122" s="122">
        <f t="shared" si="22"/>
        <v>93</v>
      </c>
      <c r="S122" s="122"/>
      <c r="AA122" s="18"/>
    </row>
    <row r="123" spans="1:27" s="9" customFormat="1" ht="12.75" customHeight="1">
      <c r="A123" s="120">
        <f t="shared" si="23"/>
        <v>122</v>
      </c>
      <c r="B123" s="120"/>
      <c r="C123" s="3" t="s">
        <v>209</v>
      </c>
      <c r="D123" s="4" t="s">
        <v>24</v>
      </c>
      <c r="E123" s="34">
        <v>200</v>
      </c>
      <c r="F123" s="128">
        <v>89</v>
      </c>
      <c r="G123" s="34">
        <v>200</v>
      </c>
      <c r="H123" s="34">
        <v>200</v>
      </c>
      <c r="I123" s="34">
        <v>200</v>
      </c>
      <c r="J123" s="128">
        <v>119</v>
      </c>
      <c r="K123" s="128">
        <v>101</v>
      </c>
      <c r="L123" s="34">
        <v>200</v>
      </c>
      <c r="M123" s="127">
        <v>200</v>
      </c>
      <c r="N123" s="29">
        <f t="shared" si="18"/>
        <v>1509</v>
      </c>
      <c r="O123" s="29">
        <f t="shared" si="19"/>
        <v>1109</v>
      </c>
      <c r="P123" s="29">
        <f t="shared" si="20"/>
        <v>3</v>
      </c>
      <c r="Q123" s="121" t="str">
        <f t="shared" si="21"/>
        <v>м</v>
      </c>
      <c r="R123" s="122">
        <f t="shared" si="22"/>
        <v>89</v>
      </c>
      <c r="S123" s="122"/>
      <c r="AA123" s="18"/>
    </row>
    <row r="124" spans="1:27" s="9" customFormat="1" ht="12.75" customHeight="1">
      <c r="A124" s="120">
        <f t="shared" si="23"/>
        <v>123</v>
      </c>
      <c r="B124" s="120"/>
      <c r="C124" s="3" t="s">
        <v>188</v>
      </c>
      <c r="D124" s="4" t="s">
        <v>80</v>
      </c>
      <c r="E124" s="124">
        <v>73</v>
      </c>
      <c r="F124" s="34">
        <v>200</v>
      </c>
      <c r="G124" s="34">
        <v>200</v>
      </c>
      <c r="H124" s="34">
        <v>200</v>
      </c>
      <c r="I124" s="34">
        <v>200</v>
      </c>
      <c r="J124" s="34">
        <v>200</v>
      </c>
      <c r="K124" s="34">
        <v>200</v>
      </c>
      <c r="L124" s="124">
        <v>37</v>
      </c>
      <c r="M124" s="127">
        <v>200</v>
      </c>
      <c r="N124" s="29">
        <f t="shared" si="18"/>
        <v>1510</v>
      </c>
      <c r="O124" s="29">
        <f t="shared" si="19"/>
        <v>1110</v>
      </c>
      <c r="P124" s="29">
        <f t="shared" si="20"/>
        <v>2</v>
      </c>
      <c r="Q124" s="121" t="str">
        <f t="shared" si="21"/>
        <v>м</v>
      </c>
      <c r="R124" s="122">
        <f t="shared" si="22"/>
        <v>37</v>
      </c>
      <c r="S124" s="122"/>
      <c r="AA124" s="18"/>
    </row>
    <row r="125" spans="1:27" s="9" customFormat="1" ht="12.75" customHeight="1">
      <c r="A125" s="120">
        <f t="shared" si="23"/>
        <v>124</v>
      </c>
      <c r="B125" s="120"/>
      <c r="C125" s="3" t="s">
        <v>241</v>
      </c>
      <c r="D125" s="4" t="s">
        <v>54</v>
      </c>
      <c r="E125" s="34">
        <v>200</v>
      </c>
      <c r="F125" s="34">
        <v>200</v>
      </c>
      <c r="G125" s="34">
        <v>200</v>
      </c>
      <c r="H125" s="34">
        <v>200</v>
      </c>
      <c r="I125" s="34">
        <v>200</v>
      </c>
      <c r="J125" s="34">
        <v>200</v>
      </c>
      <c r="K125" s="34">
        <v>200</v>
      </c>
      <c r="L125" s="126">
        <v>56</v>
      </c>
      <c r="M125" s="126">
        <v>57</v>
      </c>
      <c r="N125" s="29">
        <f t="shared" si="18"/>
        <v>1513</v>
      </c>
      <c r="O125" s="29">
        <f t="shared" si="19"/>
        <v>1113</v>
      </c>
      <c r="P125" s="29">
        <f t="shared" si="20"/>
        <v>2</v>
      </c>
      <c r="Q125" s="121" t="str">
        <f t="shared" si="21"/>
        <v>м</v>
      </c>
      <c r="R125" s="122">
        <f t="shared" si="22"/>
        <v>56</v>
      </c>
      <c r="S125" s="122"/>
      <c r="AA125" s="18">
        <v>250</v>
      </c>
    </row>
    <row r="126" spans="1:27" s="9" customFormat="1" ht="12.75" customHeight="1">
      <c r="A126" s="120">
        <f t="shared" si="23"/>
        <v>125</v>
      </c>
      <c r="B126" s="120"/>
      <c r="C126" s="3" t="s">
        <v>173</v>
      </c>
      <c r="D126" s="5" t="s">
        <v>174</v>
      </c>
      <c r="E126" s="34">
        <v>200</v>
      </c>
      <c r="F126" s="34">
        <v>200</v>
      </c>
      <c r="G126" s="128">
        <v>118</v>
      </c>
      <c r="H126" s="34">
        <v>200</v>
      </c>
      <c r="I126" s="34">
        <v>200</v>
      </c>
      <c r="J126" s="34">
        <v>200</v>
      </c>
      <c r="K126" s="128">
        <v>102</v>
      </c>
      <c r="L126" s="34">
        <v>200</v>
      </c>
      <c r="M126" s="128">
        <v>95</v>
      </c>
      <c r="N126" s="29">
        <f t="shared" si="18"/>
        <v>1515</v>
      </c>
      <c r="O126" s="29">
        <f t="shared" si="19"/>
        <v>1115</v>
      </c>
      <c r="P126" s="29">
        <f t="shared" si="20"/>
        <v>3</v>
      </c>
      <c r="Q126" s="121" t="s">
        <v>685</v>
      </c>
      <c r="R126" s="122">
        <f t="shared" si="22"/>
        <v>95</v>
      </c>
      <c r="S126" s="122"/>
      <c r="AA126" s="123">
        <v>100</v>
      </c>
    </row>
    <row r="127" spans="1:27" s="9" customFormat="1" ht="12.75" customHeight="1">
      <c r="A127" s="120">
        <f t="shared" si="23"/>
        <v>126</v>
      </c>
      <c r="B127" s="120"/>
      <c r="C127" s="3" t="s">
        <v>214</v>
      </c>
      <c r="D127" s="4" t="s">
        <v>9</v>
      </c>
      <c r="E127" s="34">
        <v>200</v>
      </c>
      <c r="F127" s="34">
        <v>200</v>
      </c>
      <c r="G127" s="34">
        <v>200</v>
      </c>
      <c r="H127" s="34">
        <v>200</v>
      </c>
      <c r="I127" s="34">
        <v>200</v>
      </c>
      <c r="J127" s="34">
        <v>200</v>
      </c>
      <c r="K127" s="34">
        <v>200</v>
      </c>
      <c r="L127" s="126">
        <v>66</v>
      </c>
      <c r="M127" s="126">
        <v>51</v>
      </c>
      <c r="N127" s="29">
        <f t="shared" si="18"/>
        <v>1517</v>
      </c>
      <c r="O127" s="29">
        <f t="shared" si="19"/>
        <v>1117</v>
      </c>
      <c r="P127" s="29">
        <f t="shared" si="20"/>
        <v>2</v>
      </c>
      <c r="Q127" s="121" t="str">
        <f aca="true" t="shared" si="24" ref="Q127:Q158">IF(ISNUMBER(SEARCH("Игорь",C127))+ISNUMBER(SEARCH("Илья",C127))+ISNUMBER(SEARCH("Никита",C127))+ISNUMBER(SEARCH("Данила",C127)),"м",IF((RIGHT(C127,1)="а")+(RIGHT(C127,1)="я")+(RIGHT(C127,1)="ь"),"ж","м"))</f>
        <v>м</v>
      </c>
      <c r="R127" s="122">
        <f t="shared" si="22"/>
        <v>51</v>
      </c>
      <c r="S127" s="122"/>
      <c r="AA127" s="18">
        <v>250</v>
      </c>
    </row>
    <row r="128" spans="1:27" s="9" customFormat="1" ht="12.75" customHeight="1">
      <c r="A128" s="120">
        <f t="shared" si="23"/>
        <v>127</v>
      </c>
      <c r="B128" s="120"/>
      <c r="C128" s="3" t="s">
        <v>143</v>
      </c>
      <c r="D128" s="4" t="s">
        <v>144</v>
      </c>
      <c r="E128" s="124">
        <v>64</v>
      </c>
      <c r="F128" s="34">
        <v>200</v>
      </c>
      <c r="G128" s="124">
        <v>62</v>
      </c>
      <c r="H128" s="34">
        <v>200</v>
      </c>
      <c r="I128" s="34">
        <v>200</v>
      </c>
      <c r="J128" s="34">
        <v>200</v>
      </c>
      <c r="K128" s="34">
        <v>200</v>
      </c>
      <c r="L128" s="34">
        <v>200</v>
      </c>
      <c r="M128" s="127">
        <v>200</v>
      </c>
      <c r="N128" s="29">
        <f t="shared" si="18"/>
        <v>1526</v>
      </c>
      <c r="O128" s="29">
        <f t="shared" si="19"/>
        <v>1126</v>
      </c>
      <c r="P128" s="29">
        <f t="shared" si="20"/>
        <v>2</v>
      </c>
      <c r="Q128" s="121" t="str">
        <f t="shared" si="24"/>
        <v>м</v>
      </c>
      <c r="R128" s="122">
        <f t="shared" si="22"/>
        <v>62</v>
      </c>
      <c r="S128" s="122"/>
      <c r="AA128" s="18">
        <v>250</v>
      </c>
    </row>
    <row r="129" spans="1:27" s="9" customFormat="1" ht="12.75" customHeight="1">
      <c r="A129" s="120">
        <f t="shared" si="23"/>
        <v>128</v>
      </c>
      <c r="B129" s="120"/>
      <c r="C129" s="3" t="s">
        <v>55</v>
      </c>
      <c r="D129" s="4" t="s">
        <v>11</v>
      </c>
      <c r="E129" s="34">
        <v>200</v>
      </c>
      <c r="F129" s="34">
        <v>200</v>
      </c>
      <c r="G129" s="34">
        <v>200</v>
      </c>
      <c r="H129" s="34">
        <v>200</v>
      </c>
      <c r="I129" s="126">
        <v>63</v>
      </c>
      <c r="J129" s="34">
        <v>200</v>
      </c>
      <c r="K129" s="126">
        <v>67</v>
      </c>
      <c r="L129" s="34">
        <v>200</v>
      </c>
      <c r="M129" s="127">
        <v>200</v>
      </c>
      <c r="N129" s="29">
        <f t="shared" si="18"/>
        <v>1530</v>
      </c>
      <c r="O129" s="29">
        <f t="shared" si="19"/>
        <v>1130</v>
      </c>
      <c r="P129" s="29">
        <f t="shared" si="20"/>
        <v>2</v>
      </c>
      <c r="Q129" s="121" t="str">
        <f t="shared" si="24"/>
        <v>м</v>
      </c>
      <c r="R129" s="122">
        <f t="shared" si="22"/>
        <v>63</v>
      </c>
      <c r="S129" s="122"/>
      <c r="AA129" s="18">
        <v>250</v>
      </c>
    </row>
    <row r="130" spans="1:27" s="9" customFormat="1" ht="12.75" customHeight="1">
      <c r="A130" s="120">
        <f t="shared" si="23"/>
        <v>129</v>
      </c>
      <c r="B130" s="120"/>
      <c r="C130" s="3" t="s">
        <v>36</v>
      </c>
      <c r="D130" s="4" t="s">
        <v>37</v>
      </c>
      <c r="E130" s="34">
        <v>200</v>
      </c>
      <c r="F130" s="34">
        <v>200</v>
      </c>
      <c r="G130" s="126">
        <v>77</v>
      </c>
      <c r="H130" s="34">
        <v>200</v>
      </c>
      <c r="I130" s="34">
        <v>200</v>
      </c>
      <c r="J130" s="126">
        <v>59</v>
      </c>
      <c r="K130" s="34">
        <v>200</v>
      </c>
      <c r="L130" s="34">
        <v>200</v>
      </c>
      <c r="M130" s="127">
        <v>200</v>
      </c>
      <c r="N130" s="29">
        <f aca="true" t="shared" si="25" ref="N130:N161">SUM(E130:M130)</f>
        <v>1536</v>
      </c>
      <c r="O130" s="29">
        <f aca="true" t="shared" si="26" ref="O130:O161">N130-LARGE(E130:M130,1)-LARGE(E130:M130,2)</f>
        <v>1136</v>
      </c>
      <c r="P130" s="29">
        <f aca="true" t="shared" si="27" ref="P130:P161">COUNTIF(E130:M130,"&lt;200")</f>
        <v>2</v>
      </c>
      <c r="Q130" s="121" t="str">
        <f t="shared" si="24"/>
        <v>м</v>
      </c>
      <c r="R130" s="122">
        <f aca="true" t="shared" si="28" ref="R130:R161">SMALL(E130:M130,1)</f>
        <v>59</v>
      </c>
      <c r="S130" s="122"/>
      <c r="AA130" s="18"/>
    </row>
    <row r="131" spans="1:27" s="9" customFormat="1" ht="12.75" customHeight="1">
      <c r="A131" s="120">
        <f aca="true" t="shared" si="29" ref="A131:A162">A130+1</f>
        <v>130</v>
      </c>
      <c r="B131" s="120"/>
      <c r="C131" s="3" t="s">
        <v>27</v>
      </c>
      <c r="D131" s="4" t="s">
        <v>28</v>
      </c>
      <c r="E131" s="126">
        <v>90</v>
      </c>
      <c r="F131" s="126">
        <v>61</v>
      </c>
      <c r="G131" s="34">
        <v>200</v>
      </c>
      <c r="H131" s="34">
        <v>200</v>
      </c>
      <c r="I131" s="34">
        <v>200</v>
      </c>
      <c r="J131" s="34">
        <v>200</v>
      </c>
      <c r="K131" s="34">
        <v>200</v>
      </c>
      <c r="L131" s="34">
        <v>200</v>
      </c>
      <c r="M131" s="127">
        <v>200</v>
      </c>
      <c r="N131" s="29">
        <f t="shared" si="25"/>
        <v>1551</v>
      </c>
      <c r="O131" s="29">
        <f t="shared" si="26"/>
        <v>1151</v>
      </c>
      <c r="P131" s="29">
        <f t="shared" si="27"/>
        <v>2</v>
      </c>
      <c r="Q131" s="121" t="str">
        <f t="shared" si="24"/>
        <v>м</v>
      </c>
      <c r="R131" s="122">
        <f t="shared" si="28"/>
        <v>61</v>
      </c>
      <c r="S131" s="122"/>
      <c r="AA131" s="18"/>
    </row>
    <row r="132" spans="1:27" s="9" customFormat="1" ht="12.75" customHeight="1">
      <c r="A132" s="120">
        <f t="shared" si="29"/>
        <v>131</v>
      </c>
      <c r="B132" s="120"/>
      <c r="C132" s="3" t="s">
        <v>47</v>
      </c>
      <c r="D132" s="5" t="s">
        <v>48</v>
      </c>
      <c r="E132" s="34">
        <v>200</v>
      </c>
      <c r="F132" s="34">
        <v>200</v>
      </c>
      <c r="G132" s="34">
        <v>200</v>
      </c>
      <c r="H132" s="34">
        <v>200</v>
      </c>
      <c r="I132" s="34">
        <v>200</v>
      </c>
      <c r="J132" s="34">
        <v>200</v>
      </c>
      <c r="K132" s="34">
        <v>200</v>
      </c>
      <c r="L132" s="128">
        <v>82</v>
      </c>
      <c r="M132" s="126">
        <v>70</v>
      </c>
      <c r="N132" s="29">
        <f t="shared" si="25"/>
        <v>1552</v>
      </c>
      <c r="O132" s="29">
        <f t="shared" si="26"/>
        <v>1152</v>
      </c>
      <c r="P132" s="29">
        <f t="shared" si="27"/>
        <v>2</v>
      </c>
      <c r="Q132" s="121" t="str">
        <f t="shared" si="24"/>
        <v>м</v>
      </c>
      <c r="R132" s="122">
        <f t="shared" si="28"/>
        <v>70</v>
      </c>
      <c r="S132" s="122"/>
      <c r="AA132" s="18"/>
    </row>
    <row r="133" spans="1:27" s="9" customFormat="1" ht="12.75" customHeight="1">
      <c r="A133" s="120">
        <f t="shared" si="29"/>
        <v>132</v>
      </c>
      <c r="B133" s="120"/>
      <c r="C133" s="3" t="s">
        <v>255</v>
      </c>
      <c r="D133" s="5" t="s">
        <v>256</v>
      </c>
      <c r="E133" s="34">
        <v>200</v>
      </c>
      <c r="F133" s="34">
        <v>200</v>
      </c>
      <c r="G133" s="34">
        <v>200</v>
      </c>
      <c r="H133" s="34">
        <v>200</v>
      </c>
      <c r="I133" s="34">
        <v>200</v>
      </c>
      <c r="J133" s="34">
        <v>200</v>
      </c>
      <c r="K133" s="34">
        <v>200</v>
      </c>
      <c r="L133" s="128">
        <v>84</v>
      </c>
      <c r="M133" s="128">
        <v>73</v>
      </c>
      <c r="N133" s="29">
        <f t="shared" si="25"/>
        <v>1557</v>
      </c>
      <c r="O133" s="29">
        <f t="shared" si="26"/>
        <v>1157</v>
      </c>
      <c r="P133" s="29">
        <f t="shared" si="27"/>
        <v>2</v>
      </c>
      <c r="Q133" s="121" t="str">
        <f t="shared" si="24"/>
        <v>м</v>
      </c>
      <c r="R133" s="122">
        <f t="shared" si="28"/>
        <v>73</v>
      </c>
      <c r="S133" s="122"/>
      <c r="AA133" s="18">
        <v>250</v>
      </c>
    </row>
    <row r="134" spans="1:27" s="9" customFormat="1" ht="12.75" customHeight="1">
      <c r="A134" s="120">
        <f t="shared" si="29"/>
        <v>133</v>
      </c>
      <c r="B134" s="120"/>
      <c r="C134" s="3" t="s">
        <v>159</v>
      </c>
      <c r="D134" s="4" t="s">
        <v>115</v>
      </c>
      <c r="E134" s="34">
        <v>200</v>
      </c>
      <c r="F134" s="34">
        <v>200</v>
      </c>
      <c r="G134" s="34">
        <v>200</v>
      </c>
      <c r="H134" s="34">
        <v>200</v>
      </c>
      <c r="I134" s="34">
        <v>200</v>
      </c>
      <c r="J134" s="34">
        <v>200</v>
      </c>
      <c r="K134" s="126">
        <v>75</v>
      </c>
      <c r="L134" s="128">
        <v>85</v>
      </c>
      <c r="M134" s="127">
        <v>200</v>
      </c>
      <c r="N134" s="29">
        <f t="shared" si="25"/>
        <v>1560</v>
      </c>
      <c r="O134" s="29">
        <f t="shared" si="26"/>
        <v>1160</v>
      </c>
      <c r="P134" s="29">
        <f t="shared" si="27"/>
        <v>2</v>
      </c>
      <c r="Q134" s="121" t="str">
        <f t="shared" si="24"/>
        <v>м</v>
      </c>
      <c r="R134" s="122">
        <f t="shared" si="28"/>
        <v>75</v>
      </c>
      <c r="S134" s="122"/>
      <c r="AA134" s="18">
        <v>250</v>
      </c>
    </row>
    <row r="135" spans="1:27" s="9" customFormat="1" ht="12.75" customHeight="1">
      <c r="A135" s="120">
        <f t="shared" si="29"/>
        <v>134</v>
      </c>
      <c r="B135" s="120"/>
      <c r="C135" s="3" t="s">
        <v>135</v>
      </c>
      <c r="D135" s="4" t="s">
        <v>136</v>
      </c>
      <c r="E135" s="34">
        <v>200</v>
      </c>
      <c r="F135" s="126">
        <v>73</v>
      </c>
      <c r="G135" s="128">
        <v>98</v>
      </c>
      <c r="H135" s="34">
        <v>200</v>
      </c>
      <c r="I135" s="34">
        <v>200</v>
      </c>
      <c r="J135" s="34">
        <v>200</v>
      </c>
      <c r="K135" s="34">
        <v>200</v>
      </c>
      <c r="L135" s="34">
        <v>200</v>
      </c>
      <c r="M135" s="127">
        <v>200</v>
      </c>
      <c r="N135" s="29">
        <f t="shared" si="25"/>
        <v>1571</v>
      </c>
      <c r="O135" s="29">
        <f t="shared" si="26"/>
        <v>1171</v>
      </c>
      <c r="P135" s="29">
        <f t="shared" si="27"/>
        <v>2</v>
      </c>
      <c r="Q135" s="121" t="str">
        <f t="shared" si="24"/>
        <v>м</v>
      </c>
      <c r="R135" s="122">
        <f t="shared" si="28"/>
        <v>73</v>
      </c>
      <c r="S135" s="122"/>
      <c r="AA135" s="18">
        <v>250</v>
      </c>
    </row>
    <row r="136" spans="1:27" s="9" customFormat="1" ht="12.75" customHeight="1">
      <c r="A136" s="120">
        <f t="shared" si="29"/>
        <v>135</v>
      </c>
      <c r="B136" s="120"/>
      <c r="C136" s="3" t="s">
        <v>139</v>
      </c>
      <c r="D136" s="4" t="s">
        <v>140</v>
      </c>
      <c r="E136" s="34">
        <v>200</v>
      </c>
      <c r="F136" s="34">
        <v>200</v>
      </c>
      <c r="G136" s="34">
        <v>200</v>
      </c>
      <c r="H136" s="34">
        <v>200</v>
      </c>
      <c r="I136" s="126">
        <v>83</v>
      </c>
      <c r="J136" s="126">
        <v>88</v>
      </c>
      <c r="K136" s="34">
        <v>200</v>
      </c>
      <c r="L136" s="34">
        <v>200</v>
      </c>
      <c r="M136" s="127">
        <v>200</v>
      </c>
      <c r="N136" s="29">
        <f t="shared" si="25"/>
        <v>1571</v>
      </c>
      <c r="O136" s="29">
        <f t="shared" si="26"/>
        <v>1171</v>
      </c>
      <c r="P136" s="29">
        <f t="shared" si="27"/>
        <v>2</v>
      </c>
      <c r="Q136" s="121" t="str">
        <f t="shared" si="24"/>
        <v>м</v>
      </c>
      <c r="R136" s="122">
        <f t="shared" si="28"/>
        <v>83</v>
      </c>
      <c r="S136" s="122"/>
      <c r="AA136" s="18">
        <v>250</v>
      </c>
    </row>
    <row r="137" spans="1:27" s="9" customFormat="1" ht="12.75" customHeight="1">
      <c r="A137" s="120">
        <f t="shared" si="29"/>
        <v>136</v>
      </c>
      <c r="B137" s="120"/>
      <c r="C137" s="3" t="s">
        <v>257</v>
      </c>
      <c r="D137" s="4" t="s">
        <v>63</v>
      </c>
      <c r="E137" s="34">
        <v>200</v>
      </c>
      <c r="F137" s="34">
        <v>200</v>
      </c>
      <c r="G137" s="34">
        <v>200</v>
      </c>
      <c r="H137" s="128">
        <v>87</v>
      </c>
      <c r="I137" s="34">
        <v>200</v>
      </c>
      <c r="J137" s="34">
        <v>200</v>
      </c>
      <c r="K137" s="34">
        <v>200</v>
      </c>
      <c r="L137" s="34">
        <v>200</v>
      </c>
      <c r="M137" s="128">
        <v>92</v>
      </c>
      <c r="N137" s="29">
        <f t="shared" si="25"/>
        <v>1579</v>
      </c>
      <c r="O137" s="29">
        <f t="shared" si="26"/>
        <v>1179</v>
      </c>
      <c r="P137" s="29">
        <f t="shared" si="27"/>
        <v>2</v>
      </c>
      <c r="Q137" s="121" t="str">
        <f t="shared" si="24"/>
        <v>м</v>
      </c>
      <c r="R137" s="122">
        <f t="shared" si="28"/>
        <v>87</v>
      </c>
      <c r="S137" s="122"/>
      <c r="AA137" s="18">
        <v>250</v>
      </c>
    </row>
    <row r="138" spans="1:27" s="9" customFormat="1" ht="12.75" customHeight="1">
      <c r="A138" s="120">
        <f t="shared" si="29"/>
        <v>137</v>
      </c>
      <c r="B138" s="120"/>
      <c r="C138" s="3" t="s">
        <v>43</v>
      </c>
      <c r="D138" s="5" t="s">
        <v>17</v>
      </c>
      <c r="E138" s="34">
        <v>200</v>
      </c>
      <c r="F138" s="34">
        <v>200</v>
      </c>
      <c r="G138" s="34">
        <v>200</v>
      </c>
      <c r="H138" s="34">
        <v>200</v>
      </c>
      <c r="I138" s="34">
        <v>200</v>
      </c>
      <c r="J138" s="34">
        <v>200</v>
      </c>
      <c r="K138" s="128">
        <v>97</v>
      </c>
      <c r="L138" s="34">
        <v>200</v>
      </c>
      <c r="M138" s="128">
        <v>87</v>
      </c>
      <c r="N138" s="29">
        <f t="shared" si="25"/>
        <v>1584</v>
      </c>
      <c r="O138" s="29">
        <f t="shared" si="26"/>
        <v>1184</v>
      </c>
      <c r="P138" s="29">
        <f t="shared" si="27"/>
        <v>2</v>
      </c>
      <c r="Q138" s="121" t="str">
        <f t="shared" si="24"/>
        <v>м</v>
      </c>
      <c r="R138" s="122">
        <f t="shared" si="28"/>
        <v>87</v>
      </c>
      <c r="S138" s="122"/>
      <c r="AA138" s="18">
        <v>250</v>
      </c>
    </row>
    <row r="139" spans="1:27" s="9" customFormat="1" ht="12.75" customHeight="1">
      <c r="A139" s="120">
        <f t="shared" si="29"/>
        <v>138</v>
      </c>
      <c r="B139" s="120"/>
      <c r="C139" s="3" t="s">
        <v>296</v>
      </c>
      <c r="D139" s="4" t="s">
        <v>9</v>
      </c>
      <c r="E139" s="126">
        <v>93</v>
      </c>
      <c r="F139" s="34">
        <v>200</v>
      </c>
      <c r="G139" s="126">
        <v>93</v>
      </c>
      <c r="H139" s="34">
        <v>200</v>
      </c>
      <c r="I139" s="34">
        <v>200</v>
      </c>
      <c r="J139" s="34">
        <v>200</v>
      </c>
      <c r="K139" s="34">
        <v>200</v>
      </c>
      <c r="L139" s="34">
        <v>200</v>
      </c>
      <c r="M139" s="127">
        <v>200</v>
      </c>
      <c r="N139" s="29">
        <f t="shared" si="25"/>
        <v>1586</v>
      </c>
      <c r="O139" s="29">
        <f t="shared" si="26"/>
        <v>1186</v>
      </c>
      <c r="P139" s="29">
        <f t="shared" si="27"/>
        <v>2</v>
      </c>
      <c r="Q139" s="121" t="str">
        <f t="shared" si="24"/>
        <v>м</v>
      </c>
      <c r="R139" s="122">
        <f t="shared" si="28"/>
        <v>93</v>
      </c>
      <c r="S139" s="122"/>
      <c r="AA139" s="18">
        <v>250</v>
      </c>
    </row>
    <row r="140" spans="1:27" s="9" customFormat="1" ht="12.75" customHeight="1">
      <c r="A140" s="120">
        <f t="shared" si="29"/>
        <v>139</v>
      </c>
      <c r="B140" s="120"/>
      <c r="C140" s="3" t="s">
        <v>23</v>
      </c>
      <c r="D140" s="5" t="s">
        <v>24</v>
      </c>
      <c r="E140" s="34">
        <v>200</v>
      </c>
      <c r="F140" s="34">
        <v>200</v>
      </c>
      <c r="G140" s="128">
        <v>106</v>
      </c>
      <c r="H140" s="128">
        <v>88</v>
      </c>
      <c r="I140" s="34">
        <v>200</v>
      </c>
      <c r="J140" s="34">
        <v>200</v>
      </c>
      <c r="K140" s="34">
        <v>200</v>
      </c>
      <c r="L140" s="34">
        <v>200</v>
      </c>
      <c r="M140" s="127">
        <v>200</v>
      </c>
      <c r="N140" s="29">
        <f t="shared" si="25"/>
        <v>1594</v>
      </c>
      <c r="O140" s="29">
        <f t="shared" si="26"/>
        <v>1194</v>
      </c>
      <c r="P140" s="29">
        <f t="shared" si="27"/>
        <v>2</v>
      </c>
      <c r="Q140" s="121" t="str">
        <f t="shared" si="24"/>
        <v>м</v>
      </c>
      <c r="R140" s="122">
        <f t="shared" si="28"/>
        <v>88</v>
      </c>
      <c r="S140" s="122"/>
      <c r="AA140" s="18">
        <v>250</v>
      </c>
    </row>
    <row r="141" spans="1:27" s="9" customFormat="1" ht="12.75" customHeight="1">
      <c r="A141" s="120">
        <f t="shared" si="29"/>
        <v>140</v>
      </c>
      <c r="B141" s="120"/>
      <c r="C141" s="3" t="s">
        <v>76</v>
      </c>
      <c r="D141" s="4" t="s">
        <v>24</v>
      </c>
      <c r="E141" s="34">
        <v>200</v>
      </c>
      <c r="F141" s="34">
        <v>200</v>
      </c>
      <c r="G141" s="34">
        <v>200</v>
      </c>
      <c r="H141" s="34">
        <v>200</v>
      </c>
      <c r="I141" s="128">
        <v>98</v>
      </c>
      <c r="J141" s="34">
        <v>200</v>
      </c>
      <c r="K141" s="128">
        <v>104</v>
      </c>
      <c r="L141" s="34">
        <v>200</v>
      </c>
      <c r="M141" s="127">
        <v>200</v>
      </c>
      <c r="N141" s="29">
        <f t="shared" si="25"/>
        <v>1602</v>
      </c>
      <c r="O141" s="29">
        <f t="shared" si="26"/>
        <v>1202</v>
      </c>
      <c r="P141" s="29">
        <f t="shared" si="27"/>
        <v>2</v>
      </c>
      <c r="Q141" s="121" t="str">
        <f t="shared" si="24"/>
        <v>м</v>
      </c>
      <c r="R141" s="122">
        <f t="shared" si="28"/>
        <v>98</v>
      </c>
      <c r="S141" s="122"/>
      <c r="AA141" s="18">
        <v>250</v>
      </c>
    </row>
    <row r="142" spans="1:27" s="9" customFormat="1" ht="12.75" customHeight="1">
      <c r="A142" s="120">
        <f t="shared" si="29"/>
        <v>141</v>
      </c>
      <c r="B142" s="120"/>
      <c r="C142" s="3" t="s">
        <v>283</v>
      </c>
      <c r="D142" s="4" t="s">
        <v>59</v>
      </c>
      <c r="E142" s="128">
        <v>112</v>
      </c>
      <c r="F142" s="34">
        <v>200</v>
      </c>
      <c r="G142" s="34">
        <v>200</v>
      </c>
      <c r="H142" s="34">
        <v>200</v>
      </c>
      <c r="I142" s="128">
        <v>92</v>
      </c>
      <c r="J142" s="34">
        <v>200</v>
      </c>
      <c r="K142" s="34">
        <v>200</v>
      </c>
      <c r="L142" s="34">
        <v>200</v>
      </c>
      <c r="M142" s="127">
        <v>200</v>
      </c>
      <c r="N142" s="29">
        <f t="shared" si="25"/>
        <v>1604</v>
      </c>
      <c r="O142" s="29">
        <f t="shared" si="26"/>
        <v>1204</v>
      </c>
      <c r="P142" s="29">
        <f t="shared" si="27"/>
        <v>2</v>
      </c>
      <c r="Q142" s="121" t="str">
        <f t="shared" si="24"/>
        <v>м</v>
      </c>
      <c r="R142" s="122">
        <f t="shared" si="28"/>
        <v>92</v>
      </c>
      <c r="S142" s="122"/>
      <c r="AA142" s="18"/>
    </row>
    <row r="143" spans="1:27" s="9" customFormat="1" ht="12.75" customHeight="1">
      <c r="A143" s="120">
        <f t="shared" si="29"/>
        <v>142</v>
      </c>
      <c r="B143" s="120"/>
      <c r="C143" s="3" t="s">
        <v>95</v>
      </c>
      <c r="D143" s="4" t="s">
        <v>11</v>
      </c>
      <c r="E143" s="127">
        <v>200</v>
      </c>
      <c r="F143" s="127">
        <v>200</v>
      </c>
      <c r="G143" s="127">
        <v>200</v>
      </c>
      <c r="H143" s="127">
        <v>200</v>
      </c>
      <c r="I143" s="127">
        <v>200</v>
      </c>
      <c r="J143" s="127">
        <v>200</v>
      </c>
      <c r="K143" s="127">
        <v>200</v>
      </c>
      <c r="L143" s="127">
        <v>200</v>
      </c>
      <c r="M143" s="5">
        <v>6</v>
      </c>
      <c r="N143" s="29">
        <f t="shared" si="25"/>
        <v>1606</v>
      </c>
      <c r="O143" s="29">
        <f t="shared" si="26"/>
        <v>1206</v>
      </c>
      <c r="P143" s="29">
        <f t="shared" si="27"/>
        <v>1</v>
      </c>
      <c r="Q143" s="121" t="str">
        <f t="shared" si="24"/>
        <v>м</v>
      </c>
      <c r="R143" s="122">
        <f t="shared" si="28"/>
        <v>6</v>
      </c>
      <c r="S143" s="122"/>
      <c r="AA143" s="18">
        <v>250</v>
      </c>
    </row>
    <row r="144" spans="1:27" s="9" customFormat="1" ht="12.75" customHeight="1">
      <c r="A144" s="120">
        <f t="shared" si="29"/>
        <v>143</v>
      </c>
      <c r="B144" s="120"/>
      <c r="C144" s="3" t="s">
        <v>161</v>
      </c>
      <c r="D144" s="4" t="s">
        <v>19</v>
      </c>
      <c r="E144" s="34">
        <v>200</v>
      </c>
      <c r="F144" s="34">
        <v>200</v>
      </c>
      <c r="G144" s="5">
        <v>7</v>
      </c>
      <c r="H144" s="34">
        <v>200</v>
      </c>
      <c r="I144" s="34">
        <v>200</v>
      </c>
      <c r="J144" s="34">
        <v>200</v>
      </c>
      <c r="K144" s="34">
        <v>200</v>
      </c>
      <c r="L144" s="34">
        <v>200</v>
      </c>
      <c r="M144" s="127">
        <v>200</v>
      </c>
      <c r="N144" s="29">
        <f t="shared" si="25"/>
        <v>1607</v>
      </c>
      <c r="O144" s="29">
        <f t="shared" si="26"/>
        <v>1207</v>
      </c>
      <c r="P144" s="29">
        <f t="shared" si="27"/>
        <v>1</v>
      </c>
      <c r="Q144" s="121" t="str">
        <f t="shared" si="24"/>
        <v>м</v>
      </c>
      <c r="R144" s="122">
        <f t="shared" si="28"/>
        <v>7</v>
      </c>
      <c r="S144" s="122"/>
      <c r="AA144" s="18"/>
    </row>
    <row r="145" spans="1:27" s="9" customFormat="1" ht="12.75" customHeight="1">
      <c r="A145" s="120">
        <f t="shared" si="29"/>
        <v>144</v>
      </c>
      <c r="B145" s="120"/>
      <c r="C145" s="3" t="s">
        <v>20</v>
      </c>
      <c r="D145" s="4" t="s">
        <v>21</v>
      </c>
      <c r="E145" s="34">
        <v>200</v>
      </c>
      <c r="F145" s="34">
        <v>200</v>
      </c>
      <c r="G145" s="34">
        <v>200</v>
      </c>
      <c r="H145" s="34">
        <v>200</v>
      </c>
      <c r="I145" s="34">
        <v>200</v>
      </c>
      <c r="J145" s="128">
        <v>115</v>
      </c>
      <c r="K145" s="34">
        <v>200</v>
      </c>
      <c r="L145" s="34">
        <v>200</v>
      </c>
      <c r="M145" s="128">
        <v>93</v>
      </c>
      <c r="N145" s="29">
        <f t="shared" si="25"/>
        <v>1608</v>
      </c>
      <c r="O145" s="29">
        <f t="shared" si="26"/>
        <v>1208</v>
      </c>
      <c r="P145" s="29">
        <f t="shared" si="27"/>
        <v>2</v>
      </c>
      <c r="Q145" s="121" t="str">
        <f t="shared" si="24"/>
        <v>м</v>
      </c>
      <c r="R145" s="122">
        <f t="shared" si="28"/>
        <v>93</v>
      </c>
      <c r="S145" s="122"/>
      <c r="AA145" s="18">
        <v>250</v>
      </c>
    </row>
    <row r="146" spans="1:27" s="9" customFormat="1" ht="12.75" customHeight="1">
      <c r="A146" s="120">
        <f t="shared" si="29"/>
        <v>145</v>
      </c>
      <c r="B146" s="120"/>
      <c r="C146" s="3" t="s">
        <v>234</v>
      </c>
      <c r="D146" s="4" t="s">
        <v>78</v>
      </c>
      <c r="E146" s="127">
        <v>200</v>
      </c>
      <c r="F146" s="127">
        <v>200</v>
      </c>
      <c r="G146" s="127">
        <v>200</v>
      </c>
      <c r="H146" s="127">
        <v>200</v>
      </c>
      <c r="I146" s="127">
        <v>200</v>
      </c>
      <c r="J146" s="127">
        <v>200</v>
      </c>
      <c r="K146" s="127">
        <v>200</v>
      </c>
      <c r="L146" s="127">
        <v>200</v>
      </c>
      <c r="M146" s="5">
        <v>13</v>
      </c>
      <c r="N146" s="29">
        <f t="shared" si="25"/>
        <v>1613</v>
      </c>
      <c r="O146" s="29">
        <f t="shared" si="26"/>
        <v>1213</v>
      </c>
      <c r="P146" s="29">
        <f t="shared" si="27"/>
        <v>1</v>
      </c>
      <c r="Q146" s="121" t="str">
        <f t="shared" si="24"/>
        <v>м</v>
      </c>
      <c r="R146" s="122">
        <f t="shared" si="28"/>
        <v>13</v>
      </c>
      <c r="S146" s="122"/>
      <c r="AA146" s="18">
        <v>250</v>
      </c>
    </row>
    <row r="147" spans="1:27" s="9" customFormat="1" ht="12.75" customHeight="1">
      <c r="A147" s="120">
        <f t="shared" si="29"/>
        <v>146</v>
      </c>
      <c r="B147" s="120"/>
      <c r="C147" s="3" t="s">
        <v>141</v>
      </c>
      <c r="D147" s="4" t="s">
        <v>21</v>
      </c>
      <c r="E147" s="34">
        <v>200</v>
      </c>
      <c r="F147" s="34">
        <v>200</v>
      </c>
      <c r="G147" s="34">
        <v>200</v>
      </c>
      <c r="H147" s="34">
        <v>200</v>
      </c>
      <c r="I147" s="34">
        <v>200</v>
      </c>
      <c r="J147" s="128">
        <v>120</v>
      </c>
      <c r="K147" s="34">
        <v>200</v>
      </c>
      <c r="L147" s="34">
        <v>200</v>
      </c>
      <c r="M147" s="128">
        <v>94</v>
      </c>
      <c r="N147" s="29">
        <f t="shared" si="25"/>
        <v>1614</v>
      </c>
      <c r="O147" s="29">
        <f t="shared" si="26"/>
        <v>1214</v>
      </c>
      <c r="P147" s="29">
        <f t="shared" si="27"/>
        <v>2</v>
      </c>
      <c r="Q147" s="121" t="str">
        <f t="shared" si="24"/>
        <v>м</v>
      </c>
      <c r="R147" s="122">
        <f t="shared" si="28"/>
        <v>94</v>
      </c>
      <c r="S147" s="122"/>
      <c r="AA147" s="18">
        <v>150</v>
      </c>
    </row>
    <row r="148" spans="1:27" s="9" customFormat="1" ht="12.75" customHeight="1">
      <c r="A148" s="120">
        <f t="shared" si="29"/>
        <v>147</v>
      </c>
      <c r="B148" s="120"/>
      <c r="C148" s="3" t="s">
        <v>217</v>
      </c>
      <c r="D148" s="4" t="s">
        <v>218</v>
      </c>
      <c r="E148" s="34">
        <v>200</v>
      </c>
      <c r="F148" s="34">
        <v>200</v>
      </c>
      <c r="G148" s="5">
        <v>14</v>
      </c>
      <c r="H148" s="34">
        <v>200</v>
      </c>
      <c r="I148" s="34">
        <v>200</v>
      </c>
      <c r="J148" s="34">
        <v>200</v>
      </c>
      <c r="K148" s="34">
        <v>200</v>
      </c>
      <c r="L148" s="34">
        <v>200</v>
      </c>
      <c r="M148" s="127">
        <v>200</v>
      </c>
      <c r="N148" s="29">
        <f t="shared" si="25"/>
        <v>1614</v>
      </c>
      <c r="O148" s="29">
        <f t="shared" si="26"/>
        <v>1214</v>
      </c>
      <c r="P148" s="29">
        <f t="shared" si="27"/>
        <v>1</v>
      </c>
      <c r="Q148" s="121" t="str">
        <f t="shared" si="24"/>
        <v>м</v>
      </c>
      <c r="R148" s="122">
        <f t="shared" si="28"/>
        <v>14</v>
      </c>
      <c r="S148" s="122"/>
      <c r="AA148" s="18"/>
    </row>
    <row r="149" spans="1:27" s="9" customFormat="1" ht="12.75" customHeight="1">
      <c r="A149" s="120">
        <f t="shared" si="29"/>
        <v>148</v>
      </c>
      <c r="B149" s="120"/>
      <c r="C149" s="3" t="s">
        <v>110</v>
      </c>
      <c r="D149" s="4"/>
      <c r="E149" s="127">
        <v>200</v>
      </c>
      <c r="F149" s="127">
        <v>200</v>
      </c>
      <c r="G149" s="127">
        <v>200</v>
      </c>
      <c r="H149" s="127">
        <v>200</v>
      </c>
      <c r="I149" s="127">
        <v>200</v>
      </c>
      <c r="J149" s="127">
        <v>200</v>
      </c>
      <c r="K149" s="127">
        <v>200</v>
      </c>
      <c r="L149" s="127">
        <v>200</v>
      </c>
      <c r="M149" s="5">
        <v>17</v>
      </c>
      <c r="N149" s="29">
        <f t="shared" si="25"/>
        <v>1617</v>
      </c>
      <c r="O149" s="29">
        <f t="shared" si="26"/>
        <v>1217</v>
      </c>
      <c r="P149" s="29">
        <f t="shared" si="27"/>
        <v>1</v>
      </c>
      <c r="Q149" s="121" t="str">
        <f t="shared" si="24"/>
        <v>м</v>
      </c>
      <c r="R149" s="122">
        <f t="shared" si="28"/>
        <v>17</v>
      </c>
      <c r="S149" s="122"/>
      <c r="AA149" s="18"/>
    </row>
    <row r="150" spans="1:27" s="9" customFormat="1" ht="12.75" customHeight="1">
      <c r="A150" s="120">
        <f t="shared" si="29"/>
        <v>149</v>
      </c>
      <c r="B150" s="120"/>
      <c r="C150" s="3" t="s">
        <v>152</v>
      </c>
      <c r="D150" s="4" t="s">
        <v>61</v>
      </c>
      <c r="E150" s="34">
        <v>200</v>
      </c>
      <c r="F150" s="34">
        <v>200</v>
      </c>
      <c r="G150" s="5">
        <v>18</v>
      </c>
      <c r="H150" s="34">
        <v>200</v>
      </c>
      <c r="I150" s="34">
        <v>200</v>
      </c>
      <c r="J150" s="34">
        <v>200</v>
      </c>
      <c r="K150" s="34">
        <v>200</v>
      </c>
      <c r="L150" s="34">
        <v>200</v>
      </c>
      <c r="M150" s="127">
        <v>200</v>
      </c>
      <c r="N150" s="29">
        <f t="shared" si="25"/>
        <v>1618</v>
      </c>
      <c r="O150" s="29">
        <f t="shared" si="26"/>
        <v>1218</v>
      </c>
      <c r="P150" s="29">
        <f t="shared" si="27"/>
        <v>1</v>
      </c>
      <c r="Q150" s="121" t="str">
        <f t="shared" si="24"/>
        <v>м</v>
      </c>
      <c r="R150" s="122">
        <f t="shared" si="28"/>
        <v>18</v>
      </c>
      <c r="S150" s="122"/>
      <c r="AA150" s="18"/>
    </row>
    <row r="151" spans="1:27" s="9" customFormat="1" ht="12.75" customHeight="1">
      <c r="A151" s="120">
        <f t="shared" si="29"/>
        <v>150</v>
      </c>
      <c r="B151" s="120"/>
      <c r="C151" s="3" t="s">
        <v>227</v>
      </c>
      <c r="D151" s="4" t="s">
        <v>78</v>
      </c>
      <c r="E151" s="34">
        <v>200</v>
      </c>
      <c r="F151" s="34">
        <v>200</v>
      </c>
      <c r="G151" s="34">
        <v>200</v>
      </c>
      <c r="H151" s="34">
        <v>200</v>
      </c>
      <c r="I151" s="26">
        <v>20</v>
      </c>
      <c r="J151" s="34">
        <v>200</v>
      </c>
      <c r="K151" s="34">
        <v>200</v>
      </c>
      <c r="L151" s="34">
        <v>200</v>
      </c>
      <c r="M151" s="127">
        <v>200</v>
      </c>
      <c r="N151" s="29">
        <f t="shared" si="25"/>
        <v>1620</v>
      </c>
      <c r="O151" s="29">
        <f t="shared" si="26"/>
        <v>1220</v>
      </c>
      <c r="P151" s="29">
        <f t="shared" si="27"/>
        <v>1</v>
      </c>
      <c r="Q151" s="121" t="str">
        <f t="shared" si="24"/>
        <v>м</v>
      </c>
      <c r="R151" s="122">
        <f t="shared" si="28"/>
        <v>20</v>
      </c>
      <c r="S151" s="122"/>
      <c r="AA151" s="18">
        <v>150</v>
      </c>
    </row>
    <row r="152" spans="1:27" s="9" customFormat="1" ht="12.75" customHeight="1">
      <c r="A152" s="120">
        <f t="shared" si="29"/>
        <v>151</v>
      </c>
      <c r="B152" s="120"/>
      <c r="C152" s="3" t="s">
        <v>40</v>
      </c>
      <c r="D152" s="4" t="s">
        <v>41</v>
      </c>
      <c r="E152" s="34">
        <v>200</v>
      </c>
      <c r="F152" s="34">
        <v>200</v>
      </c>
      <c r="G152" s="34">
        <v>200</v>
      </c>
      <c r="H152" s="34">
        <v>200</v>
      </c>
      <c r="I152" s="26">
        <v>21</v>
      </c>
      <c r="J152" s="34">
        <v>200</v>
      </c>
      <c r="K152" s="34">
        <v>200</v>
      </c>
      <c r="L152" s="34">
        <v>200</v>
      </c>
      <c r="M152" s="127">
        <v>200</v>
      </c>
      <c r="N152" s="29">
        <f t="shared" si="25"/>
        <v>1621</v>
      </c>
      <c r="O152" s="29">
        <f t="shared" si="26"/>
        <v>1221</v>
      </c>
      <c r="P152" s="29">
        <f t="shared" si="27"/>
        <v>1</v>
      </c>
      <c r="Q152" s="121" t="str">
        <f t="shared" si="24"/>
        <v>м</v>
      </c>
      <c r="R152" s="122">
        <f t="shared" si="28"/>
        <v>21</v>
      </c>
      <c r="S152" s="122"/>
      <c r="AA152" s="18"/>
    </row>
    <row r="153" spans="1:27" s="9" customFormat="1" ht="12.75" customHeight="1">
      <c r="A153" s="120">
        <f t="shared" si="29"/>
        <v>152</v>
      </c>
      <c r="B153" s="120"/>
      <c r="C153" s="3" t="s">
        <v>120</v>
      </c>
      <c r="D153" s="4"/>
      <c r="E153" s="34">
        <v>200</v>
      </c>
      <c r="F153" s="34">
        <v>200</v>
      </c>
      <c r="G153" s="34">
        <v>200</v>
      </c>
      <c r="H153" s="5">
        <v>22</v>
      </c>
      <c r="I153" s="34">
        <v>200</v>
      </c>
      <c r="J153" s="34">
        <v>200</v>
      </c>
      <c r="K153" s="34">
        <v>200</v>
      </c>
      <c r="L153" s="34">
        <v>200</v>
      </c>
      <c r="M153" s="127">
        <v>200</v>
      </c>
      <c r="N153" s="29">
        <f t="shared" si="25"/>
        <v>1622</v>
      </c>
      <c r="O153" s="29">
        <f t="shared" si="26"/>
        <v>1222</v>
      </c>
      <c r="P153" s="29">
        <f t="shared" si="27"/>
        <v>1</v>
      </c>
      <c r="Q153" s="121" t="str">
        <f t="shared" si="24"/>
        <v>м</v>
      </c>
      <c r="R153" s="122">
        <f t="shared" si="28"/>
        <v>22</v>
      </c>
      <c r="S153" s="122"/>
      <c r="AA153" s="18">
        <v>150</v>
      </c>
    </row>
    <row r="154" spans="1:27" s="9" customFormat="1" ht="12.75" customHeight="1">
      <c r="A154" s="120">
        <f t="shared" si="29"/>
        <v>153</v>
      </c>
      <c r="B154" s="120"/>
      <c r="C154" s="3" t="s">
        <v>210</v>
      </c>
      <c r="D154" s="4" t="s">
        <v>51</v>
      </c>
      <c r="E154" s="26">
        <v>23</v>
      </c>
      <c r="F154" s="34">
        <v>200</v>
      </c>
      <c r="G154" s="34">
        <v>200</v>
      </c>
      <c r="H154" s="34">
        <v>200</v>
      </c>
      <c r="I154" s="34">
        <v>200</v>
      </c>
      <c r="J154" s="34">
        <v>200</v>
      </c>
      <c r="K154" s="34">
        <v>200</v>
      </c>
      <c r="L154" s="34">
        <v>200</v>
      </c>
      <c r="M154" s="127">
        <v>200</v>
      </c>
      <c r="N154" s="29">
        <f t="shared" si="25"/>
        <v>1623</v>
      </c>
      <c r="O154" s="29">
        <f t="shared" si="26"/>
        <v>1223</v>
      </c>
      <c r="P154" s="29">
        <f t="shared" si="27"/>
        <v>1</v>
      </c>
      <c r="Q154" s="121" t="str">
        <f t="shared" si="24"/>
        <v>м</v>
      </c>
      <c r="R154" s="122">
        <f t="shared" si="28"/>
        <v>23</v>
      </c>
      <c r="S154" s="122"/>
      <c r="AA154" s="18">
        <v>150</v>
      </c>
    </row>
    <row r="155" spans="1:27" s="9" customFormat="1" ht="12.75" customHeight="1">
      <c r="A155" s="120">
        <f t="shared" si="29"/>
        <v>154</v>
      </c>
      <c r="B155" s="120"/>
      <c r="C155" s="3" t="s">
        <v>312</v>
      </c>
      <c r="D155" s="5" t="s">
        <v>11</v>
      </c>
      <c r="E155" s="34">
        <v>200</v>
      </c>
      <c r="F155" s="5">
        <v>25</v>
      </c>
      <c r="G155" s="34">
        <v>200</v>
      </c>
      <c r="H155" s="34">
        <v>200</v>
      </c>
      <c r="I155" s="34">
        <v>200</v>
      </c>
      <c r="J155" s="34">
        <v>200</v>
      </c>
      <c r="K155" s="34">
        <v>200</v>
      </c>
      <c r="L155" s="34">
        <v>200</v>
      </c>
      <c r="M155" s="127">
        <v>200</v>
      </c>
      <c r="N155" s="29">
        <f t="shared" si="25"/>
        <v>1625</v>
      </c>
      <c r="O155" s="29">
        <f t="shared" si="26"/>
        <v>1225</v>
      </c>
      <c r="P155" s="29">
        <f t="shared" si="27"/>
        <v>1</v>
      </c>
      <c r="Q155" s="121" t="str">
        <f t="shared" si="24"/>
        <v>м</v>
      </c>
      <c r="R155" s="122">
        <f t="shared" si="28"/>
        <v>25</v>
      </c>
      <c r="S155" s="122"/>
      <c r="AA155" s="18"/>
    </row>
    <row r="156" spans="1:27" s="9" customFormat="1" ht="12.75" customHeight="1">
      <c r="A156" s="120">
        <f t="shared" si="29"/>
        <v>155</v>
      </c>
      <c r="B156" s="120"/>
      <c r="C156" s="3" t="s">
        <v>77</v>
      </c>
      <c r="D156" s="4" t="s">
        <v>78</v>
      </c>
      <c r="E156" s="34">
        <v>200</v>
      </c>
      <c r="F156" s="34">
        <v>200</v>
      </c>
      <c r="G156" s="34">
        <v>200</v>
      </c>
      <c r="H156" s="34">
        <v>200</v>
      </c>
      <c r="I156" s="26">
        <v>34</v>
      </c>
      <c r="J156" s="34">
        <v>200</v>
      </c>
      <c r="K156" s="34">
        <v>200</v>
      </c>
      <c r="L156" s="34">
        <v>200</v>
      </c>
      <c r="M156" s="127">
        <v>200</v>
      </c>
      <c r="N156" s="29">
        <f t="shared" si="25"/>
        <v>1634</v>
      </c>
      <c r="O156" s="29">
        <f t="shared" si="26"/>
        <v>1234</v>
      </c>
      <c r="P156" s="29">
        <f t="shared" si="27"/>
        <v>1</v>
      </c>
      <c r="Q156" s="121" t="str">
        <f t="shared" si="24"/>
        <v>м</v>
      </c>
      <c r="R156" s="122">
        <f t="shared" si="28"/>
        <v>34</v>
      </c>
      <c r="S156" s="122"/>
      <c r="AA156" s="18"/>
    </row>
    <row r="157" spans="1:27" s="9" customFormat="1" ht="12.75" customHeight="1">
      <c r="A157" s="120">
        <f t="shared" si="29"/>
        <v>156</v>
      </c>
      <c r="B157" s="120"/>
      <c r="C157" s="3" t="s">
        <v>85</v>
      </c>
      <c r="D157" s="4"/>
      <c r="E157" s="26">
        <v>36</v>
      </c>
      <c r="F157" s="34">
        <v>200</v>
      </c>
      <c r="G157" s="34">
        <v>200</v>
      </c>
      <c r="H157" s="34">
        <v>200</v>
      </c>
      <c r="I157" s="34">
        <v>200</v>
      </c>
      <c r="J157" s="34">
        <v>200</v>
      </c>
      <c r="K157" s="34">
        <v>200</v>
      </c>
      <c r="L157" s="34">
        <v>200</v>
      </c>
      <c r="M157" s="127">
        <v>200</v>
      </c>
      <c r="N157" s="29">
        <f t="shared" si="25"/>
        <v>1636</v>
      </c>
      <c r="O157" s="29">
        <f t="shared" si="26"/>
        <v>1236</v>
      </c>
      <c r="P157" s="29">
        <f t="shared" si="27"/>
        <v>1</v>
      </c>
      <c r="Q157" s="121" t="str">
        <f t="shared" si="24"/>
        <v>м</v>
      </c>
      <c r="R157" s="122">
        <f t="shared" si="28"/>
        <v>36</v>
      </c>
      <c r="S157" s="122"/>
      <c r="AA157" s="18">
        <v>100</v>
      </c>
    </row>
    <row r="158" spans="1:27" s="9" customFormat="1" ht="12.75" customHeight="1">
      <c r="A158" s="120">
        <f t="shared" si="29"/>
        <v>157</v>
      </c>
      <c r="B158" s="120"/>
      <c r="C158" s="3" t="s">
        <v>49</v>
      </c>
      <c r="D158" s="4" t="s">
        <v>9</v>
      </c>
      <c r="E158" s="34">
        <v>200</v>
      </c>
      <c r="F158" s="34">
        <v>200</v>
      </c>
      <c r="G158" s="34">
        <v>200</v>
      </c>
      <c r="H158" s="34">
        <v>200</v>
      </c>
      <c r="I158" s="34">
        <v>200</v>
      </c>
      <c r="J158" s="34">
        <v>200</v>
      </c>
      <c r="K158" s="124">
        <v>38</v>
      </c>
      <c r="L158" s="34">
        <v>200</v>
      </c>
      <c r="M158" s="127">
        <v>200</v>
      </c>
      <c r="N158" s="29">
        <f t="shared" si="25"/>
        <v>1638</v>
      </c>
      <c r="O158" s="29">
        <f t="shared" si="26"/>
        <v>1238</v>
      </c>
      <c r="P158" s="29">
        <f t="shared" si="27"/>
        <v>1</v>
      </c>
      <c r="Q158" s="121" t="str">
        <f t="shared" si="24"/>
        <v>м</v>
      </c>
      <c r="R158" s="122">
        <f t="shared" si="28"/>
        <v>38</v>
      </c>
      <c r="S158" s="122"/>
      <c r="AA158" s="18">
        <v>150</v>
      </c>
    </row>
    <row r="159" spans="1:27" s="9" customFormat="1" ht="12.75" customHeight="1">
      <c r="A159" s="120">
        <f t="shared" si="29"/>
        <v>158</v>
      </c>
      <c r="B159" s="120"/>
      <c r="C159" s="3" t="s">
        <v>31</v>
      </c>
      <c r="D159" s="4" t="s">
        <v>24</v>
      </c>
      <c r="E159" s="26">
        <v>42</v>
      </c>
      <c r="F159" s="34">
        <v>200</v>
      </c>
      <c r="G159" s="34">
        <v>200</v>
      </c>
      <c r="H159" s="34">
        <v>200</v>
      </c>
      <c r="I159" s="34">
        <v>200</v>
      </c>
      <c r="J159" s="34">
        <v>200</v>
      </c>
      <c r="K159" s="34">
        <v>200</v>
      </c>
      <c r="L159" s="34">
        <v>200</v>
      </c>
      <c r="M159" s="127">
        <v>200</v>
      </c>
      <c r="N159" s="29">
        <f t="shared" si="25"/>
        <v>1642</v>
      </c>
      <c r="O159" s="29">
        <f t="shared" si="26"/>
        <v>1242</v>
      </c>
      <c r="P159" s="29">
        <f t="shared" si="27"/>
        <v>1</v>
      </c>
      <c r="Q159" s="121" t="str">
        <f aca="true" t="shared" si="30" ref="Q159:Q190">IF(ISNUMBER(SEARCH("Игорь",C159))+ISNUMBER(SEARCH("Илья",C159))+ISNUMBER(SEARCH("Никита",C159))+ISNUMBER(SEARCH("Данила",C159)),"м",IF((RIGHT(C159,1)="а")+(RIGHT(C159,1)="я")+(RIGHT(C159,1)="ь"),"ж","м"))</f>
        <v>м</v>
      </c>
      <c r="R159" s="122">
        <f t="shared" si="28"/>
        <v>42</v>
      </c>
      <c r="S159" s="122"/>
      <c r="AA159" s="18">
        <v>150</v>
      </c>
    </row>
    <row r="160" spans="1:27" s="9" customFormat="1" ht="12.75" customHeight="1">
      <c r="A160" s="120">
        <f t="shared" si="29"/>
        <v>159</v>
      </c>
      <c r="B160" s="120"/>
      <c r="C160" s="3" t="s">
        <v>267</v>
      </c>
      <c r="D160" s="4" t="s">
        <v>54</v>
      </c>
      <c r="E160" s="26">
        <v>47</v>
      </c>
      <c r="F160" s="34">
        <v>200</v>
      </c>
      <c r="G160" s="34">
        <v>200</v>
      </c>
      <c r="H160" s="34">
        <v>200</v>
      </c>
      <c r="I160" s="34">
        <v>200</v>
      </c>
      <c r="J160" s="34">
        <v>200</v>
      </c>
      <c r="K160" s="34">
        <v>200</v>
      </c>
      <c r="L160" s="34">
        <v>200</v>
      </c>
      <c r="M160" s="127">
        <v>200</v>
      </c>
      <c r="N160" s="29">
        <f t="shared" si="25"/>
        <v>1647</v>
      </c>
      <c r="O160" s="29">
        <f t="shared" si="26"/>
        <v>1247</v>
      </c>
      <c r="P160" s="29">
        <f t="shared" si="27"/>
        <v>1</v>
      </c>
      <c r="Q160" s="121" t="str">
        <f t="shared" si="30"/>
        <v>м</v>
      </c>
      <c r="R160" s="122">
        <f t="shared" si="28"/>
        <v>47</v>
      </c>
      <c r="S160" s="122"/>
      <c r="AA160" s="18">
        <v>150</v>
      </c>
    </row>
    <row r="161" spans="1:27" s="9" customFormat="1" ht="12.75" customHeight="1">
      <c r="A161" s="120">
        <f t="shared" si="29"/>
        <v>160</v>
      </c>
      <c r="B161" s="120"/>
      <c r="C161" s="3" t="s">
        <v>154</v>
      </c>
      <c r="D161" s="4" t="s">
        <v>11</v>
      </c>
      <c r="E161" s="124">
        <v>54</v>
      </c>
      <c r="F161" s="34">
        <v>200</v>
      </c>
      <c r="G161" s="34">
        <v>200</v>
      </c>
      <c r="H161" s="34">
        <v>200</v>
      </c>
      <c r="I161" s="34">
        <v>200</v>
      </c>
      <c r="J161" s="34">
        <v>200</v>
      </c>
      <c r="K161" s="34">
        <v>200</v>
      </c>
      <c r="L161" s="34">
        <v>200</v>
      </c>
      <c r="M161" s="127">
        <v>200</v>
      </c>
      <c r="N161" s="29">
        <f t="shared" si="25"/>
        <v>1654</v>
      </c>
      <c r="O161" s="29">
        <f t="shared" si="26"/>
        <v>1254</v>
      </c>
      <c r="P161" s="29">
        <f t="shared" si="27"/>
        <v>1</v>
      </c>
      <c r="Q161" s="121" t="str">
        <f t="shared" si="30"/>
        <v>м</v>
      </c>
      <c r="R161" s="122">
        <f t="shared" si="28"/>
        <v>54</v>
      </c>
      <c r="S161" s="122"/>
      <c r="AA161" s="123"/>
    </row>
    <row r="162" spans="1:27" s="9" customFormat="1" ht="12.75" customHeight="1">
      <c r="A162" s="120">
        <f t="shared" si="29"/>
        <v>161</v>
      </c>
      <c r="B162" s="120"/>
      <c r="C162" s="3" t="s">
        <v>170</v>
      </c>
      <c r="D162" s="4" t="s">
        <v>109</v>
      </c>
      <c r="E162" s="34">
        <v>200</v>
      </c>
      <c r="F162" s="34">
        <v>200</v>
      </c>
      <c r="G162" s="34">
        <v>200</v>
      </c>
      <c r="H162" s="126">
        <v>54</v>
      </c>
      <c r="I162" s="34">
        <v>200</v>
      </c>
      <c r="J162" s="34">
        <v>200</v>
      </c>
      <c r="K162" s="34">
        <v>200</v>
      </c>
      <c r="L162" s="34">
        <v>200</v>
      </c>
      <c r="M162" s="127">
        <v>200</v>
      </c>
      <c r="N162" s="29">
        <f aca="true" t="shared" si="31" ref="N162:N193">SUM(E162:M162)</f>
        <v>1654</v>
      </c>
      <c r="O162" s="29">
        <f aca="true" t="shared" si="32" ref="O162:O193">N162-LARGE(E162:M162,1)-LARGE(E162:M162,2)</f>
        <v>1254</v>
      </c>
      <c r="P162" s="29">
        <f aca="true" t="shared" si="33" ref="P162:P196">COUNTIF(E162:M162,"&lt;200")</f>
        <v>1</v>
      </c>
      <c r="Q162" s="121" t="str">
        <f t="shared" si="30"/>
        <v>м</v>
      </c>
      <c r="R162" s="122">
        <f aca="true" t="shared" si="34" ref="R162:R196">SMALL(E162:M162,1)</f>
        <v>54</v>
      </c>
      <c r="S162" s="122"/>
      <c r="AA162" s="18"/>
    </row>
    <row r="163" spans="1:27" s="9" customFormat="1" ht="12.75" customHeight="1">
      <c r="A163" s="120">
        <f aca="true" t="shared" si="35" ref="A163:A196">A162+1</f>
        <v>162</v>
      </c>
      <c r="B163" s="120"/>
      <c r="C163" s="3" t="s">
        <v>196</v>
      </c>
      <c r="D163" s="5" t="s">
        <v>197</v>
      </c>
      <c r="E163" s="34">
        <v>200</v>
      </c>
      <c r="F163" s="126">
        <v>55</v>
      </c>
      <c r="G163" s="34">
        <v>200</v>
      </c>
      <c r="H163" s="34">
        <v>200</v>
      </c>
      <c r="I163" s="34">
        <v>200</v>
      </c>
      <c r="J163" s="34">
        <v>200</v>
      </c>
      <c r="K163" s="34">
        <v>200</v>
      </c>
      <c r="L163" s="34">
        <v>200</v>
      </c>
      <c r="M163" s="127">
        <v>200</v>
      </c>
      <c r="N163" s="29">
        <f t="shared" si="31"/>
        <v>1655</v>
      </c>
      <c r="O163" s="29">
        <f t="shared" si="32"/>
        <v>1255</v>
      </c>
      <c r="P163" s="29">
        <f t="shared" si="33"/>
        <v>1</v>
      </c>
      <c r="Q163" s="121" t="str">
        <f t="shared" si="30"/>
        <v>м</v>
      </c>
      <c r="R163" s="122">
        <f t="shared" si="34"/>
        <v>55</v>
      </c>
      <c r="S163" s="131"/>
      <c r="AA163" s="18">
        <v>150</v>
      </c>
    </row>
    <row r="164" spans="1:27" s="9" customFormat="1" ht="12.75" customHeight="1">
      <c r="A164" s="120">
        <f t="shared" si="35"/>
        <v>163</v>
      </c>
      <c r="B164" s="120"/>
      <c r="C164" s="3" t="s">
        <v>82</v>
      </c>
      <c r="D164" s="4" t="s">
        <v>54</v>
      </c>
      <c r="E164" s="34">
        <v>200</v>
      </c>
      <c r="F164" s="34">
        <v>200</v>
      </c>
      <c r="G164" s="34">
        <v>200</v>
      </c>
      <c r="H164" s="34">
        <v>200</v>
      </c>
      <c r="I164" s="34">
        <v>200</v>
      </c>
      <c r="J164" s="34">
        <v>200</v>
      </c>
      <c r="K164" s="34">
        <v>200</v>
      </c>
      <c r="L164" s="126">
        <v>58</v>
      </c>
      <c r="M164" s="127">
        <v>200</v>
      </c>
      <c r="N164" s="29">
        <f t="shared" si="31"/>
        <v>1658</v>
      </c>
      <c r="O164" s="29">
        <f t="shared" si="32"/>
        <v>1258</v>
      </c>
      <c r="P164" s="29">
        <f t="shared" si="33"/>
        <v>1</v>
      </c>
      <c r="Q164" s="121" t="str">
        <f t="shared" si="30"/>
        <v>м</v>
      </c>
      <c r="R164" s="122">
        <f t="shared" si="34"/>
        <v>58</v>
      </c>
      <c r="S164" s="122"/>
      <c r="AA164" s="18"/>
    </row>
    <row r="165" spans="1:27" s="9" customFormat="1" ht="12.75" customHeight="1">
      <c r="A165" s="120">
        <f t="shared" si="35"/>
        <v>164</v>
      </c>
      <c r="B165" s="120"/>
      <c r="C165" s="3" t="s">
        <v>2</v>
      </c>
      <c r="D165" s="4" t="s">
        <v>3</v>
      </c>
      <c r="E165" s="34">
        <v>200</v>
      </c>
      <c r="F165" s="34">
        <v>200</v>
      </c>
      <c r="G165" s="34">
        <v>200</v>
      </c>
      <c r="H165" s="34">
        <v>200</v>
      </c>
      <c r="I165" s="34">
        <v>200</v>
      </c>
      <c r="J165" s="34">
        <v>200</v>
      </c>
      <c r="K165" s="34">
        <v>200</v>
      </c>
      <c r="L165" s="126">
        <v>60</v>
      </c>
      <c r="M165" s="127">
        <v>200</v>
      </c>
      <c r="N165" s="29">
        <f t="shared" si="31"/>
        <v>1660</v>
      </c>
      <c r="O165" s="29">
        <f t="shared" si="32"/>
        <v>1260</v>
      </c>
      <c r="P165" s="29">
        <f t="shared" si="33"/>
        <v>1</v>
      </c>
      <c r="Q165" s="121" t="str">
        <f t="shared" si="30"/>
        <v>м</v>
      </c>
      <c r="R165" s="122">
        <f t="shared" si="34"/>
        <v>60</v>
      </c>
      <c r="S165" s="122"/>
      <c r="AA165" s="18"/>
    </row>
    <row r="166" spans="1:27" s="9" customFormat="1" ht="12.75" customHeight="1">
      <c r="A166" s="120">
        <f t="shared" si="35"/>
        <v>165</v>
      </c>
      <c r="B166" s="120"/>
      <c r="C166" s="3" t="s">
        <v>60</v>
      </c>
      <c r="D166" s="4" t="s">
        <v>61</v>
      </c>
      <c r="E166" s="34">
        <v>200</v>
      </c>
      <c r="F166" s="34">
        <v>200</v>
      </c>
      <c r="G166" s="34">
        <v>200</v>
      </c>
      <c r="H166" s="34">
        <v>200</v>
      </c>
      <c r="I166" s="34">
        <v>200</v>
      </c>
      <c r="J166" s="34">
        <v>200</v>
      </c>
      <c r="K166" s="34">
        <v>200</v>
      </c>
      <c r="L166" s="126">
        <v>64</v>
      </c>
      <c r="M166" s="127">
        <v>200</v>
      </c>
      <c r="N166" s="29">
        <f t="shared" si="31"/>
        <v>1664</v>
      </c>
      <c r="O166" s="29">
        <f t="shared" si="32"/>
        <v>1264</v>
      </c>
      <c r="P166" s="29">
        <f t="shared" si="33"/>
        <v>1</v>
      </c>
      <c r="Q166" s="121" t="str">
        <f t="shared" si="30"/>
        <v>м</v>
      </c>
      <c r="R166" s="122">
        <f t="shared" si="34"/>
        <v>64</v>
      </c>
      <c r="S166" s="122"/>
      <c r="AA166" s="18"/>
    </row>
    <row r="167" spans="1:27" s="9" customFormat="1" ht="12.75" customHeight="1">
      <c r="A167" s="120">
        <f t="shared" si="35"/>
        <v>166</v>
      </c>
      <c r="B167" s="120"/>
      <c r="C167" s="3" t="s">
        <v>90</v>
      </c>
      <c r="D167" s="4"/>
      <c r="E167" s="124">
        <v>67</v>
      </c>
      <c r="F167" s="34">
        <v>200</v>
      </c>
      <c r="G167" s="34">
        <v>200</v>
      </c>
      <c r="H167" s="34">
        <v>200</v>
      </c>
      <c r="I167" s="34">
        <v>200</v>
      </c>
      <c r="J167" s="34">
        <v>200</v>
      </c>
      <c r="K167" s="34">
        <v>200</v>
      </c>
      <c r="L167" s="34">
        <v>200</v>
      </c>
      <c r="M167" s="127">
        <v>200</v>
      </c>
      <c r="N167" s="29">
        <f t="shared" si="31"/>
        <v>1667</v>
      </c>
      <c r="O167" s="29">
        <f t="shared" si="32"/>
        <v>1267</v>
      </c>
      <c r="P167" s="29">
        <f t="shared" si="33"/>
        <v>1</v>
      </c>
      <c r="Q167" s="121" t="str">
        <f t="shared" si="30"/>
        <v>м</v>
      </c>
      <c r="R167" s="122">
        <f t="shared" si="34"/>
        <v>67</v>
      </c>
      <c r="S167" s="122"/>
      <c r="AA167" s="18">
        <v>150</v>
      </c>
    </row>
    <row r="168" spans="1:27" s="9" customFormat="1" ht="12.75" customHeight="1">
      <c r="A168" s="120">
        <f t="shared" si="35"/>
        <v>167</v>
      </c>
      <c r="B168" s="120"/>
      <c r="C168" s="3" t="s">
        <v>158</v>
      </c>
      <c r="D168" s="4" t="s">
        <v>61</v>
      </c>
      <c r="E168" s="34">
        <v>200</v>
      </c>
      <c r="F168" s="34">
        <v>200</v>
      </c>
      <c r="G168" s="34">
        <v>200</v>
      </c>
      <c r="H168" s="34">
        <v>200</v>
      </c>
      <c r="I168" s="34">
        <v>200</v>
      </c>
      <c r="J168" s="34">
        <v>200</v>
      </c>
      <c r="K168" s="126">
        <v>68</v>
      </c>
      <c r="L168" s="34">
        <v>200</v>
      </c>
      <c r="M168" s="127">
        <v>200</v>
      </c>
      <c r="N168" s="29">
        <f t="shared" si="31"/>
        <v>1668</v>
      </c>
      <c r="O168" s="29">
        <f t="shared" si="32"/>
        <v>1268</v>
      </c>
      <c r="P168" s="29">
        <f t="shared" si="33"/>
        <v>1</v>
      </c>
      <c r="Q168" s="121" t="str">
        <f t="shared" si="30"/>
        <v>м</v>
      </c>
      <c r="R168" s="122">
        <f t="shared" si="34"/>
        <v>68</v>
      </c>
      <c r="S168" s="122"/>
      <c r="AA168" s="18">
        <v>100</v>
      </c>
    </row>
    <row r="169" spans="1:27" s="9" customFormat="1" ht="12.75" customHeight="1">
      <c r="A169" s="120">
        <f t="shared" si="35"/>
        <v>168</v>
      </c>
      <c r="B169" s="120"/>
      <c r="C169" s="3" t="s">
        <v>62</v>
      </c>
      <c r="D169" s="4" t="s">
        <v>63</v>
      </c>
      <c r="E169" s="34">
        <v>200</v>
      </c>
      <c r="F169" s="34">
        <v>200</v>
      </c>
      <c r="G169" s="34">
        <v>200</v>
      </c>
      <c r="H169" s="126">
        <v>69</v>
      </c>
      <c r="I169" s="34">
        <v>200</v>
      </c>
      <c r="J169" s="34">
        <v>200</v>
      </c>
      <c r="K169" s="34">
        <v>200</v>
      </c>
      <c r="L169" s="34">
        <v>200</v>
      </c>
      <c r="M169" s="127">
        <v>200</v>
      </c>
      <c r="N169" s="29">
        <f t="shared" si="31"/>
        <v>1669</v>
      </c>
      <c r="O169" s="29">
        <f t="shared" si="32"/>
        <v>1269</v>
      </c>
      <c r="P169" s="29">
        <f t="shared" si="33"/>
        <v>1</v>
      </c>
      <c r="Q169" s="121" t="str">
        <f t="shared" si="30"/>
        <v>м</v>
      </c>
      <c r="R169" s="122">
        <f t="shared" si="34"/>
        <v>69</v>
      </c>
      <c r="S169" s="122"/>
      <c r="AA169" s="18"/>
    </row>
    <row r="170" spans="1:27" s="9" customFormat="1" ht="12.75" customHeight="1">
      <c r="A170" s="120">
        <f t="shared" si="35"/>
        <v>169</v>
      </c>
      <c r="B170" s="120"/>
      <c r="C170" s="3" t="s">
        <v>242</v>
      </c>
      <c r="D170" s="4" t="s">
        <v>61</v>
      </c>
      <c r="E170" s="34">
        <v>200</v>
      </c>
      <c r="F170" s="34">
        <v>200</v>
      </c>
      <c r="G170" s="34">
        <v>200</v>
      </c>
      <c r="H170" s="34">
        <v>200</v>
      </c>
      <c r="I170" s="34">
        <v>200</v>
      </c>
      <c r="J170" s="34">
        <v>200</v>
      </c>
      <c r="K170" s="126">
        <v>70</v>
      </c>
      <c r="L170" s="34">
        <v>200</v>
      </c>
      <c r="M170" s="127">
        <v>200</v>
      </c>
      <c r="N170" s="29">
        <f t="shared" si="31"/>
        <v>1670</v>
      </c>
      <c r="O170" s="29">
        <f t="shared" si="32"/>
        <v>1270</v>
      </c>
      <c r="P170" s="29">
        <f t="shared" si="33"/>
        <v>1</v>
      </c>
      <c r="Q170" s="121" t="str">
        <f t="shared" si="30"/>
        <v>м</v>
      </c>
      <c r="R170" s="122">
        <f t="shared" si="34"/>
        <v>70</v>
      </c>
      <c r="S170" s="122"/>
      <c r="AA170" s="18"/>
    </row>
    <row r="171" spans="1:27" s="9" customFormat="1" ht="12.75" customHeight="1">
      <c r="A171" s="120">
        <f t="shared" si="35"/>
        <v>170</v>
      </c>
      <c r="B171" s="120"/>
      <c r="C171" s="3" t="s">
        <v>213</v>
      </c>
      <c r="D171" s="4" t="s">
        <v>80</v>
      </c>
      <c r="E171" s="34">
        <v>200</v>
      </c>
      <c r="F171" s="34">
        <v>200</v>
      </c>
      <c r="G171" s="34">
        <v>200</v>
      </c>
      <c r="H171" s="128">
        <v>74</v>
      </c>
      <c r="I171" s="34">
        <v>200</v>
      </c>
      <c r="J171" s="34">
        <v>200</v>
      </c>
      <c r="K171" s="34">
        <v>200</v>
      </c>
      <c r="L171" s="34">
        <v>200</v>
      </c>
      <c r="M171" s="127">
        <v>200</v>
      </c>
      <c r="N171" s="29">
        <f t="shared" si="31"/>
        <v>1674</v>
      </c>
      <c r="O171" s="29">
        <f t="shared" si="32"/>
        <v>1274</v>
      </c>
      <c r="P171" s="29">
        <f t="shared" si="33"/>
        <v>1</v>
      </c>
      <c r="Q171" s="121" t="str">
        <f t="shared" si="30"/>
        <v>м</v>
      </c>
      <c r="R171" s="122">
        <f t="shared" si="34"/>
        <v>74</v>
      </c>
      <c r="S171" s="122"/>
      <c r="AA171" s="18"/>
    </row>
    <row r="172" spans="1:27" s="9" customFormat="1" ht="12.75" customHeight="1">
      <c r="A172" s="120">
        <f t="shared" si="35"/>
        <v>171</v>
      </c>
      <c r="B172" s="120"/>
      <c r="C172" s="3" t="s">
        <v>221</v>
      </c>
      <c r="D172" s="4"/>
      <c r="E172" s="34">
        <v>200</v>
      </c>
      <c r="F172" s="128">
        <v>75</v>
      </c>
      <c r="G172" s="34">
        <v>200</v>
      </c>
      <c r="H172" s="34">
        <v>200</v>
      </c>
      <c r="I172" s="34">
        <v>200</v>
      </c>
      <c r="J172" s="34">
        <v>200</v>
      </c>
      <c r="K172" s="34">
        <v>200</v>
      </c>
      <c r="L172" s="34">
        <v>200</v>
      </c>
      <c r="M172" s="127">
        <v>200</v>
      </c>
      <c r="N172" s="29">
        <f t="shared" si="31"/>
        <v>1675</v>
      </c>
      <c r="O172" s="29">
        <f t="shared" si="32"/>
        <v>1275</v>
      </c>
      <c r="P172" s="29">
        <f t="shared" si="33"/>
        <v>1</v>
      </c>
      <c r="Q172" s="121" t="str">
        <f t="shared" si="30"/>
        <v>м</v>
      </c>
      <c r="R172" s="122">
        <f t="shared" si="34"/>
        <v>75</v>
      </c>
      <c r="S172" s="122"/>
      <c r="AA172" s="18"/>
    </row>
    <row r="173" spans="1:27" s="9" customFormat="1" ht="12.75" customHeight="1">
      <c r="A173" s="120">
        <f t="shared" si="35"/>
        <v>172</v>
      </c>
      <c r="B173" s="120"/>
      <c r="C173" s="3" t="s">
        <v>239</v>
      </c>
      <c r="D173" s="4" t="s">
        <v>71</v>
      </c>
      <c r="E173" s="34">
        <v>200</v>
      </c>
      <c r="F173" s="34">
        <v>200</v>
      </c>
      <c r="G173" s="34">
        <v>200</v>
      </c>
      <c r="H173" s="128">
        <v>75</v>
      </c>
      <c r="I173" s="34">
        <v>200</v>
      </c>
      <c r="J173" s="34">
        <v>200</v>
      </c>
      <c r="K173" s="34">
        <v>200</v>
      </c>
      <c r="L173" s="34">
        <v>200</v>
      </c>
      <c r="M173" s="127">
        <v>200</v>
      </c>
      <c r="N173" s="29">
        <f t="shared" si="31"/>
        <v>1675</v>
      </c>
      <c r="O173" s="29">
        <f t="shared" si="32"/>
        <v>1275</v>
      </c>
      <c r="P173" s="29">
        <f t="shared" si="33"/>
        <v>1</v>
      </c>
      <c r="Q173" s="121" t="str">
        <f t="shared" si="30"/>
        <v>м</v>
      </c>
      <c r="R173" s="122">
        <f t="shared" si="34"/>
        <v>75</v>
      </c>
      <c r="S173" s="122"/>
      <c r="AA173" s="18"/>
    </row>
    <row r="174" spans="1:27" s="9" customFormat="1" ht="12.75" customHeight="1">
      <c r="A174" s="120">
        <f t="shared" si="35"/>
        <v>173</v>
      </c>
      <c r="B174" s="120"/>
      <c r="C174" s="3" t="s">
        <v>229</v>
      </c>
      <c r="D174" s="4" t="s">
        <v>17</v>
      </c>
      <c r="E174" s="34">
        <v>200</v>
      </c>
      <c r="F174" s="34">
        <v>200</v>
      </c>
      <c r="G174" s="34">
        <v>200</v>
      </c>
      <c r="H174" s="34">
        <v>200</v>
      </c>
      <c r="I174" s="34">
        <v>200</v>
      </c>
      <c r="J174" s="34">
        <v>200</v>
      </c>
      <c r="K174" s="34">
        <v>200</v>
      </c>
      <c r="L174" s="126">
        <v>78</v>
      </c>
      <c r="M174" s="127">
        <v>200</v>
      </c>
      <c r="N174" s="29">
        <f t="shared" si="31"/>
        <v>1678</v>
      </c>
      <c r="O174" s="29">
        <f t="shared" si="32"/>
        <v>1278</v>
      </c>
      <c r="P174" s="29">
        <f t="shared" si="33"/>
        <v>1</v>
      </c>
      <c r="Q174" s="121" t="str">
        <f t="shared" si="30"/>
        <v>м</v>
      </c>
      <c r="R174" s="122">
        <f t="shared" si="34"/>
        <v>78</v>
      </c>
      <c r="S174" s="122"/>
      <c r="AA174" s="18"/>
    </row>
    <row r="175" spans="1:27" s="9" customFormat="1" ht="12.75" customHeight="1">
      <c r="A175" s="120">
        <f t="shared" si="35"/>
        <v>174</v>
      </c>
      <c r="B175" s="120"/>
      <c r="C175" s="3" t="s">
        <v>294</v>
      </c>
      <c r="D175" s="4" t="s">
        <v>11</v>
      </c>
      <c r="E175" s="124">
        <v>79</v>
      </c>
      <c r="F175" s="34">
        <v>200</v>
      </c>
      <c r="G175" s="34">
        <v>200</v>
      </c>
      <c r="H175" s="34">
        <v>200</v>
      </c>
      <c r="I175" s="34">
        <v>200</v>
      </c>
      <c r="J175" s="34">
        <v>200</v>
      </c>
      <c r="K175" s="34">
        <v>200</v>
      </c>
      <c r="L175" s="34">
        <v>200</v>
      </c>
      <c r="M175" s="127">
        <v>200</v>
      </c>
      <c r="N175" s="29">
        <f t="shared" si="31"/>
        <v>1679</v>
      </c>
      <c r="O175" s="29">
        <f t="shared" si="32"/>
        <v>1279</v>
      </c>
      <c r="P175" s="29">
        <f t="shared" si="33"/>
        <v>1</v>
      </c>
      <c r="Q175" s="121" t="str">
        <f t="shared" si="30"/>
        <v>м</v>
      </c>
      <c r="R175" s="122">
        <f t="shared" si="34"/>
        <v>79</v>
      </c>
      <c r="S175" s="122"/>
      <c r="AA175" s="18"/>
    </row>
    <row r="176" spans="1:27" s="9" customFormat="1" ht="12.75" customHeight="1">
      <c r="A176" s="120">
        <f t="shared" si="35"/>
        <v>175</v>
      </c>
      <c r="B176" s="120"/>
      <c r="C176" s="3" t="s">
        <v>279</v>
      </c>
      <c r="D176" s="5" t="s">
        <v>11</v>
      </c>
      <c r="E176" s="34">
        <v>200</v>
      </c>
      <c r="F176" s="34">
        <v>200</v>
      </c>
      <c r="G176" s="34">
        <v>200</v>
      </c>
      <c r="H176" s="34">
        <v>200</v>
      </c>
      <c r="I176" s="34">
        <v>200</v>
      </c>
      <c r="J176" s="34">
        <v>200</v>
      </c>
      <c r="K176" s="34">
        <v>200</v>
      </c>
      <c r="L176" s="34">
        <v>200</v>
      </c>
      <c r="M176" s="128">
        <v>81</v>
      </c>
      <c r="N176" s="29">
        <f t="shared" si="31"/>
        <v>1681</v>
      </c>
      <c r="O176" s="29">
        <f t="shared" si="32"/>
        <v>1281</v>
      </c>
      <c r="P176" s="29">
        <f t="shared" si="33"/>
        <v>1</v>
      </c>
      <c r="Q176" s="121" t="str">
        <f t="shared" si="30"/>
        <v>м</v>
      </c>
      <c r="R176" s="122">
        <f t="shared" si="34"/>
        <v>81</v>
      </c>
      <c r="S176" s="122"/>
      <c r="AA176" s="18">
        <v>150</v>
      </c>
    </row>
    <row r="177" spans="1:27" s="9" customFormat="1" ht="12.75" customHeight="1">
      <c r="A177" s="120">
        <f t="shared" si="35"/>
        <v>176</v>
      </c>
      <c r="B177" s="120"/>
      <c r="C177" s="3" t="s">
        <v>224</v>
      </c>
      <c r="D177" s="4" t="s">
        <v>11</v>
      </c>
      <c r="E177" s="34">
        <v>200</v>
      </c>
      <c r="F177" s="34">
        <v>200</v>
      </c>
      <c r="G177" s="34">
        <v>200</v>
      </c>
      <c r="H177" s="34">
        <v>200</v>
      </c>
      <c r="I177" s="126">
        <v>81</v>
      </c>
      <c r="J177" s="34">
        <v>200</v>
      </c>
      <c r="K177" s="34">
        <v>200</v>
      </c>
      <c r="L177" s="34">
        <v>200</v>
      </c>
      <c r="M177" s="127">
        <v>200</v>
      </c>
      <c r="N177" s="29">
        <f t="shared" si="31"/>
        <v>1681</v>
      </c>
      <c r="O177" s="29">
        <f t="shared" si="32"/>
        <v>1281</v>
      </c>
      <c r="P177" s="29">
        <f t="shared" si="33"/>
        <v>1</v>
      </c>
      <c r="Q177" s="121" t="str">
        <f t="shared" si="30"/>
        <v>м</v>
      </c>
      <c r="R177" s="122">
        <f t="shared" si="34"/>
        <v>81</v>
      </c>
      <c r="S177" s="122"/>
      <c r="AA177" s="18">
        <v>150</v>
      </c>
    </row>
    <row r="178" spans="1:27" s="9" customFormat="1" ht="12.75" customHeight="1">
      <c r="A178" s="120">
        <f t="shared" si="35"/>
        <v>177</v>
      </c>
      <c r="B178"/>
      <c r="C178" s="3" t="s">
        <v>145</v>
      </c>
      <c r="D178" s="4" t="s">
        <v>13</v>
      </c>
      <c r="E178" s="34">
        <v>200</v>
      </c>
      <c r="F178" s="34">
        <v>200</v>
      </c>
      <c r="G178" s="126">
        <v>84</v>
      </c>
      <c r="H178" s="34">
        <v>200</v>
      </c>
      <c r="I178" s="34">
        <v>200</v>
      </c>
      <c r="J178" s="34">
        <v>200</v>
      </c>
      <c r="K178" s="34">
        <v>200</v>
      </c>
      <c r="L178" s="34">
        <v>200</v>
      </c>
      <c r="M178" s="127">
        <v>200</v>
      </c>
      <c r="N178" s="29">
        <f t="shared" si="31"/>
        <v>1684</v>
      </c>
      <c r="O178" s="29">
        <f t="shared" si="32"/>
        <v>1284</v>
      </c>
      <c r="P178" s="29">
        <f t="shared" si="33"/>
        <v>1</v>
      </c>
      <c r="Q178" s="121" t="str">
        <f t="shared" si="30"/>
        <v>м</v>
      </c>
      <c r="R178" s="122">
        <f t="shared" si="34"/>
        <v>84</v>
      </c>
      <c r="S178" s="122"/>
      <c r="AA178" s="18"/>
    </row>
    <row r="179" spans="1:27" s="9" customFormat="1" ht="12.75" customHeight="1">
      <c r="A179" s="120">
        <f t="shared" si="35"/>
        <v>178</v>
      </c>
      <c r="B179"/>
      <c r="C179" s="3" t="s">
        <v>98</v>
      </c>
      <c r="D179" s="5" t="s">
        <v>59</v>
      </c>
      <c r="E179" s="34">
        <v>200</v>
      </c>
      <c r="F179" s="34">
        <v>200</v>
      </c>
      <c r="G179" s="34">
        <v>200</v>
      </c>
      <c r="H179" s="34">
        <v>200</v>
      </c>
      <c r="I179" s="34">
        <v>200</v>
      </c>
      <c r="J179" s="34">
        <v>200</v>
      </c>
      <c r="K179" s="128">
        <v>85</v>
      </c>
      <c r="L179" s="34">
        <v>200</v>
      </c>
      <c r="M179" s="127">
        <v>200</v>
      </c>
      <c r="N179" s="29">
        <f t="shared" si="31"/>
        <v>1685</v>
      </c>
      <c r="O179" s="29">
        <f t="shared" si="32"/>
        <v>1285</v>
      </c>
      <c r="P179" s="29">
        <f t="shared" si="33"/>
        <v>1</v>
      </c>
      <c r="Q179" s="121" t="str">
        <f t="shared" si="30"/>
        <v>м</v>
      </c>
      <c r="R179" s="122">
        <f t="shared" si="34"/>
        <v>85</v>
      </c>
      <c r="S179" s="122"/>
      <c r="AA179" s="18">
        <v>150</v>
      </c>
    </row>
    <row r="180" spans="1:27" s="9" customFormat="1" ht="12.75" customHeight="1">
      <c r="A180" s="120">
        <f t="shared" si="35"/>
        <v>179</v>
      </c>
      <c r="B180"/>
      <c r="C180" s="3" t="s">
        <v>137</v>
      </c>
      <c r="D180" s="4" t="s">
        <v>138</v>
      </c>
      <c r="E180" s="34">
        <v>200</v>
      </c>
      <c r="F180" s="34">
        <v>200</v>
      </c>
      <c r="G180" s="34">
        <v>200</v>
      </c>
      <c r="H180" s="34">
        <v>200</v>
      </c>
      <c r="I180" s="126">
        <v>85</v>
      </c>
      <c r="J180" s="34">
        <v>200</v>
      </c>
      <c r="K180" s="34">
        <v>200</v>
      </c>
      <c r="L180" s="34">
        <v>200</v>
      </c>
      <c r="M180" s="127">
        <v>200</v>
      </c>
      <c r="N180" s="29">
        <f t="shared" si="31"/>
        <v>1685</v>
      </c>
      <c r="O180" s="29">
        <f t="shared" si="32"/>
        <v>1285</v>
      </c>
      <c r="P180" s="29">
        <f t="shared" si="33"/>
        <v>1</v>
      </c>
      <c r="Q180" s="121" t="str">
        <f t="shared" si="30"/>
        <v>м</v>
      </c>
      <c r="R180" s="122">
        <f t="shared" si="34"/>
        <v>85</v>
      </c>
      <c r="S180" s="122"/>
      <c r="AA180" s="18">
        <v>150</v>
      </c>
    </row>
    <row r="181" spans="1:27" s="9" customFormat="1" ht="12.75" customHeight="1">
      <c r="A181" s="120">
        <f t="shared" si="35"/>
        <v>180</v>
      </c>
      <c r="B181"/>
      <c r="C181" s="3" t="s">
        <v>289</v>
      </c>
      <c r="D181" s="4" t="s">
        <v>80</v>
      </c>
      <c r="E181" s="126">
        <v>85</v>
      </c>
      <c r="F181" s="34">
        <v>200</v>
      </c>
      <c r="G181" s="34">
        <v>200</v>
      </c>
      <c r="H181" s="34">
        <v>200</v>
      </c>
      <c r="I181" s="34">
        <v>200</v>
      </c>
      <c r="J181" s="34">
        <v>200</v>
      </c>
      <c r="K181" s="34">
        <v>200</v>
      </c>
      <c r="L181" s="34">
        <v>200</v>
      </c>
      <c r="M181" s="127">
        <v>200</v>
      </c>
      <c r="N181" s="29">
        <f t="shared" si="31"/>
        <v>1685</v>
      </c>
      <c r="O181" s="29">
        <f t="shared" si="32"/>
        <v>1285</v>
      </c>
      <c r="P181" s="29">
        <f t="shared" si="33"/>
        <v>1</v>
      </c>
      <c r="Q181" s="121" t="str">
        <f t="shared" si="30"/>
        <v>м</v>
      </c>
      <c r="R181" s="122">
        <f t="shared" si="34"/>
        <v>85</v>
      </c>
      <c r="S181" s="122"/>
      <c r="AA181" s="18">
        <v>150</v>
      </c>
    </row>
    <row r="182" spans="1:27" s="9" customFormat="1" ht="12.75" customHeight="1">
      <c r="A182" s="120">
        <f t="shared" si="35"/>
        <v>181</v>
      </c>
      <c r="B182"/>
      <c r="C182" s="3" t="s">
        <v>228</v>
      </c>
      <c r="D182" s="4" t="s">
        <v>63</v>
      </c>
      <c r="E182" s="34">
        <v>200</v>
      </c>
      <c r="F182" s="34">
        <v>200</v>
      </c>
      <c r="G182" s="34">
        <v>200</v>
      </c>
      <c r="H182" s="128">
        <v>86</v>
      </c>
      <c r="I182" s="34">
        <v>200</v>
      </c>
      <c r="J182" s="34">
        <v>200</v>
      </c>
      <c r="K182" s="34">
        <v>200</v>
      </c>
      <c r="L182" s="34">
        <v>200</v>
      </c>
      <c r="M182" s="127">
        <v>200</v>
      </c>
      <c r="N182" s="29">
        <f t="shared" si="31"/>
        <v>1686</v>
      </c>
      <c r="O182" s="29">
        <f t="shared" si="32"/>
        <v>1286</v>
      </c>
      <c r="P182" s="29">
        <f t="shared" si="33"/>
        <v>1</v>
      </c>
      <c r="Q182" s="121" t="str">
        <f t="shared" si="30"/>
        <v>м</v>
      </c>
      <c r="R182" s="122">
        <f t="shared" si="34"/>
        <v>86</v>
      </c>
      <c r="S182" s="122"/>
      <c r="AA182" s="18">
        <v>150</v>
      </c>
    </row>
    <row r="183" spans="1:27" s="9" customFormat="1" ht="12.75" customHeight="1">
      <c r="A183" s="120">
        <f t="shared" si="35"/>
        <v>182</v>
      </c>
      <c r="B183"/>
      <c r="C183" s="3" t="s">
        <v>64</v>
      </c>
      <c r="D183" s="4" t="s">
        <v>11</v>
      </c>
      <c r="E183" s="126">
        <v>88</v>
      </c>
      <c r="F183" s="34">
        <v>200</v>
      </c>
      <c r="G183" s="34">
        <v>200</v>
      </c>
      <c r="H183" s="34">
        <v>200</v>
      </c>
      <c r="I183" s="34">
        <v>200</v>
      </c>
      <c r="J183" s="34">
        <v>200</v>
      </c>
      <c r="K183" s="34">
        <v>200</v>
      </c>
      <c r="L183" s="34">
        <v>200</v>
      </c>
      <c r="M183" s="127">
        <v>200</v>
      </c>
      <c r="N183" s="29">
        <f t="shared" si="31"/>
        <v>1688</v>
      </c>
      <c r="O183" s="29">
        <f t="shared" si="32"/>
        <v>1288</v>
      </c>
      <c r="P183" s="29">
        <f t="shared" si="33"/>
        <v>1</v>
      </c>
      <c r="Q183" s="121" t="str">
        <f t="shared" si="30"/>
        <v>м</v>
      </c>
      <c r="R183" s="122">
        <f t="shared" si="34"/>
        <v>88</v>
      </c>
      <c r="S183" s="122"/>
      <c r="AA183" s="18"/>
    </row>
    <row r="184" spans="1:27" s="9" customFormat="1" ht="12.75" customHeight="1">
      <c r="A184" s="120">
        <f t="shared" si="35"/>
        <v>183</v>
      </c>
      <c r="B184"/>
      <c r="C184" s="3" t="s">
        <v>176</v>
      </c>
      <c r="D184" s="4" t="s">
        <v>177</v>
      </c>
      <c r="E184" s="34">
        <v>200</v>
      </c>
      <c r="F184" s="34">
        <v>200</v>
      </c>
      <c r="G184" s="34">
        <v>200</v>
      </c>
      <c r="H184" s="34">
        <v>200</v>
      </c>
      <c r="I184" s="128">
        <v>90</v>
      </c>
      <c r="J184" s="34">
        <v>200</v>
      </c>
      <c r="K184" s="34">
        <v>200</v>
      </c>
      <c r="L184" s="34">
        <v>200</v>
      </c>
      <c r="M184" s="127">
        <v>200</v>
      </c>
      <c r="N184" s="29">
        <f t="shared" si="31"/>
        <v>1690</v>
      </c>
      <c r="O184" s="29">
        <f t="shared" si="32"/>
        <v>1290</v>
      </c>
      <c r="P184" s="29">
        <f t="shared" si="33"/>
        <v>1</v>
      </c>
      <c r="Q184" s="121" t="str">
        <f t="shared" si="30"/>
        <v>м</v>
      </c>
      <c r="R184" s="122">
        <f t="shared" si="34"/>
        <v>90</v>
      </c>
      <c r="S184" s="122"/>
      <c r="AA184" s="18">
        <v>150</v>
      </c>
    </row>
    <row r="185" spans="1:27" s="9" customFormat="1" ht="12.75" customHeight="1">
      <c r="A185" s="120">
        <f t="shared" si="35"/>
        <v>184</v>
      </c>
      <c r="B185"/>
      <c r="C185" s="3" t="s">
        <v>88</v>
      </c>
      <c r="D185" s="4" t="s">
        <v>89</v>
      </c>
      <c r="E185" s="34">
        <v>200</v>
      </c>
      <c r="F185" s="34">
        <v>200</v>
      </c>
      <c r="G185" s="34">
        <v>200</v>
      </c>
      <c r="H185" s="128">
        <v>93</v>
      </c>
      <c r="I185" s="34">
        <v>200</v>
      </c>
      <c r="J185" s="34">
        <v>200</v>
      </c>
      <c r="K185" s="34">
        <v>200</v>
      </c>
      <c r="L185" s="34">
        <v>200</v>
      </c>
      <c r="M185" s="127">
        <v>200</v>
      </c>
      <c r="N185" s="29">
        <f t="shared" si="31"/>
        <v>1693</v>
      </c>
      <c r="O185" s="29">
        <f t="shared" si="32"/>
        <v>1293</v>
      </c>
      <c r="P185" s="29">
        <f t="shared" si="33"/>
        <v>1</v>
      </c>
      <c r="Q185" s="121" t="str">
        <f t="shared" si="30"/>
        <v>м</v>
      </c>
      <c r="R185" s="122">
        <f t="shared" si="34"/>
        <v>93</v>
      </c>
      <c r="S185" s="122"/>
      <c r="AA185" s="18"/>
    </row>
    <row r="186" spans="1:27" s="9" customFormat="1" ht="12.75" customHeight="1">
      <c r="A186" s="120">
        <f t="shared" si="35"/>
        <v>185</v>
      </c>
      <c r="B186"/>
      <c r="C186" s="3" t="s">
        <v>198</v>
      </c>
      <c r="D186" s="4" t="s">
        <v>199</v>
      </c>
      <c r="E186" s="34">
        <v>200</v>
      </c>
      <c r="F186" s="34">
        <v>200</v>
      </c>
      <c r="G186" s="34">
        <v>200</v>
      </c>
      <c r="H186" s="34">
        <v>200</v>
      </c>
      <c r="I186" s="34">
        <v>200</v>
      </c>
      <c r="J186" s="128">
        <v>93</v>
      </c>
      <c r="K186" s="34">
        <v>200</v>
      </c>
      <c r="L186" s="34">
        <v>200</v>
      </c>
      <c r="M186" s="127">
        <v>200</v>
      </c>
      <c r="N186" s="29">
        <f t="shared" si="31"/>
        <v>1693</v>
      </c>
      <c r="O186" s="29">
        <f t="shared" si="32"/>
        <v>1293</v>
      </c>
      <c r="P186" s="29">
        <f t="shared" si="33"/>
        <v>1</v>
      </c>
      <c r="Q186" s="121" t="str">
        <f t="shared" si="30"/>
        <v>м</v>
      </c>
      <c r="R186" s="122">
        <f t="shared" si="34"/>
        <v>93</v>
      </c>
      <c r="S186" s="122"/>
      <c r="AA186" s="18">
        <v>150</v>
      </c>
    </row>
    <row r="187" spans="1:27" s="9" customFormat="1" ht="12.75" customHeight="1">
      <c r="A187" s="120">
        <f t="shared" si="35"/>
        <v>186</v>
      </c>
      <c r="B187"/>
      <c r="C187" s="3" t="s">
        <v>25</v>
      </c>
      <c r="D187" s="5" t="s">
        <v>26</v>
      </c>
      <c r="E187" s="34">
        <v>200</v>
      </c>
      <c r="F187" s="34">
        <v>200</v>
      </c>
      <c r="G187" s="34">
        <v>200</v>
      </c>
      <c r="H187" s="34">
        <v>200</v>
      </c>
      <c r="I187" s="34">
        <v>200</v>
      </c>
      <c r="J187" s="34">
        <v>200</v>
      </c>
      <c r="K187" s="128">
        <v>94</v>
      </c>
      <c r="L187" s="34">
        <v>200</v>
      </c>
      <c r="M187" s="127">
        <v>200</v>
      </c>
      <c r="N187" s="29">
        <f t="shared" si="31"/>
        <v>1694</v>
      </c>
      <c r="O187" s="29">
        <f t="shared" si="32"/>
        <v>1294</v>
      </c>
      <c r="P187" s="29">
        <f t="shared" si="33"/>
        <v>1</v>
      </c>
      <c r="Q187" s="121" t="str">
        <f t="shared" si="30"/>
        <v>м</v>
      </c>
      <c r="R187" s="122">
        <f t="shared" si="34"/>
        <v>94</v>
      </c>
      <c r="S187" s="122"/>
      <c r="AA187" s="18">
        <v>150</v>
      </c>
    </row>
    <row r="188" spans="1:27" s="9" customFormat="1" ht="12.75" customHeight="1">
      <c r="A188" s="120">
        <f t="shared" si="35"/>
        <v>187</v>
      </c>
      <c r="B188"/>
      <c r="C188" s="3" t="s">
        <v>297</v>
      </c>
      <c r="D188" s="4" t="s">
        <v>298</v>
      </c>
      <c r="E188" s="34">
        <v>200</v>
      </c>
      <c r="F188" s="34">
        <v>200</v>
      </c>
      <c r="G188" s="34">
        <v>200</v>
      </c>
      <c r="H188" s="128">
        <v>94</v>
      </c>
      <c r="I188" s="34">
        <v>200</v>
      </c>
      <c r="J188" s="34">
        <v>200</v>
      </c>
      <c r="K188" s="34">
        <v>200</v>
      </c>
      <c r="L188" s="34">
        <v>200</v>
      </c>
      <c r="M188" s="127">
        <v>200</v>
      </c>
      <c r="N188" s="29">
        <f t="shared" si="31"/>
        <v>1694</v>
      </c>
      <c r="O188" s="29">
        <f t="shared" si="32"/>
        <v>1294</v>
      </c>
      <c r="P188" s="29">
        <f t="shared" si="33"/>
        <v>1</v>
      </c>
      <c r="Q188" s="121" t="str">
        <f t="shared" si="30"/>
        <v>м</v>
      </c>
      <c r="R188" s="122">
        <f t="shared" si="34"/>
        <v>94</v>
      </c>
      <c r="S188" s="122"/>
      <c r="AA188" s="18">
        <v>150</v>
      </c>
    </row>
    <row r="189" spans="1:27" s="9" customFormat="1" ht="12.75" customHeight="1">
      <c r="A189" s="120">
        <f t="shared" si="35"/>
        <v>188</v>
      </c>
      <c r="B189"/>
      <c r="C189" s="3" t="s">
        <v>75</v>
      </c>
      <c r="D189" s="4" t="s">
        <v>11</v>
      </c>
      <c r="E189" s="126">
        <v>95</v>
      </c>
      <c r="F189" s="34">
        <v>200</v>
      </c>
      <c r="G189" s="34">
        <v>200</v>
      </c>
      <c r="H189" s="34">
        <v>200</v>
      </c>
      <c r="I189" s="34">
        <v>200</v>
      </c>
      <c r="J189" s="34">
        <v>200</v>
      </c>
      <c r="K189" s="34">
        <v>200</v>
      </c>
      <c r="L189" s="34">
        <v>200</v>
      </c>
      <c r="M189" s="127">
        <v>200</v>
      </c>
      <c r="N189" s="29">
        <f t="shared" si="31"/>
        <v>1695</v>
      </c>
      <c r="O189" s="29">
        <f t="shared" si="32"/>
        <v>1295</v>
      </c>
      <c r="P189" s="29">
        <f t="shared" si="33"/>
        <v>1</v>
      </c>
      <c r="Q189" s="121" t="str">
        <f t="shared" si="30"/>
        <v>м</v>
      </c>
      <c r="R189" s="122">
        <f t="shared" si="34"/>
        <v>95</v>
      </c>
      <c r="S189" s="122"/>
      <c r="AA189" s="18">
        <v>150</v>
      </c>
    </row>
    <row r="190" spans="1:27" s="9" customFormat="1" ht="12.75" customHeight="1">
      <c r="A190" s="120">
        <f t="shared" si="35"/>
        <v>189</v>
      </c>
      <c r="B190"/>
      <c r="C190" s="3" t="s">
        <v>179</v>
      </c>
      <c r="D190" s="4" t="s">
        <v>180</v>
      </c>
      <c r="E190" s="34">
        <v>200</v>
      </c>
      <c r="F190" s="34">
        <v>200</v>
      </c>
      <c r="G190" s="34">
        <v>200</v>
      </c>
      <c r="H190" s="128">
        <v>95</v>
      </c>
      <c r="I190" s="34">
        <v>200</v>
      </c>
      <c r="J190" s="34">
        <v>200</v>
      </c>
      <c r="K190" s="34">
        <v>200</v>
      </c>
      <c r="L190" s="34">
        <v>200</v>
      </c>
      <c r="M190" s="127">
        <v>200</v>
      </c>
      <c r="N190" s="29">
        <f t="shared" si="31"/>
        <v>1695</v>
      </c>
      <c r="O190" s="29">
        <f t="shared" si="32"/>
        <v>1295</v>
      </c>
      <c r="P190" s="29">
        <f t="shared" si="33"/>
        <v>1</v>
      </c>
      <c r="Q190" s="121" t="str">
        <f t="shared" si="30"/>
        <v>м</v>
      </c>
      <c r="R190" s="122">
        <f t="shared" si="34"/>
        <v>95</v>
      </c>
      <c r="S190" s="122"/>
      <c r="AA190" s="18"/>
    </row>
    <row r="191" spans="1:27" s="9" customFormat="1" ht="12.75" customHeight="1">
      <c r="A191" s="120">
        <f t="shared" si="35"/>
        <v>190</v>
      </c>
      <c r="B191"/>
      <c r="C191" s="3" t="s">
        <v>182</v>
      </c>
      <c r="D191" s="5" t="s">
        <v>174</v>
      </c>
      <c r="E191" s="34">
        <v>200</v>
      </c>
      <c r="F191" s="34">
        <v>200</v>
      </c>
      <c r="G191" s="128">
        <v>103</v>
      </c>
      <c r="H191" s="34">
        <v>200</v>
      </c>
      <c r="I191" s="34">
        <v>200</v>
      </c>
      <c r="J191" s="34">
        <v>200</v>
      </c>
      <c r="K191" s="34">
        <v>200</v>
      </c>
      <c r="L191" s="34">
        <v>200</v>
      </c>
      <c r="M191" s="127">
        <v>200</v>
      </c>
      <c r="N191" s="29">
        <f t="shared" si="31"/>
        <v>1703</v>
      </c>
      <c r="O191" s="29">
        <f t="shared" si="32"/>
        <v>1303</v>
      </c>
      <c r="P191" s="29">
        <f t="shared" si="33"/>
        <v>1</v>
      </c>
      <c r="Q191" s="121" t="str">
        <f aca="true" t="shared" si="36" ref="Q191:Q196">IF(ISNUMBER(SEARCH("Игорь",C191))+ISNUMBER(SEARCH("Илья",C191))+ISNUMBER(SEARCH("Никита",C191))+ISNUMBER(SEARCH("Данила",C191)),"м",IF((RIGHT(C191,1)="а")+(RIGHT(C191,1)="я")+(RIGHT(C191,1)="ь"),"ж","м"))</f>
        <v>м</v>
      </c>
      <c r="R191" s="122">
        <f t="shared" si="34"/>
        <v>103</v>
      </c>
      <c r="S191" s="122"/>
      <c r="AA191" s="18"/>
    </row>
    <row r="192" spans="1:27" s="9" customFormat="1" ht="12.75" customHeight="1">
      <c r="A192" s="120">
        <f t="shared" si="35"/>
        <v>191</v>
      </c>
      <c r="B192"/>
      <c r="C192" s="3" t="s">
        <v>67</v>
      </c>
      <c r="D192" s="5" t="s">
        <v>68</v>
      </c>
      <c r="E192" s="34">
        <v>200</v>
      </c>
      <c r="F192" s="34">
        <v>200</v>
      </c>
      <c r="G192" s="128">
        <v>114</v>
      </c>
      <c r="H192" s="34">
        <v>200</v>
      </c>
      <c r="I192" s="34">
        <v>200</v>
      </c>
      <c r="J192" s="34">
        <v>200</v>
      </c>
      <c r="K192" s="34">
        <v>200</v>
      </c>
      <c r="L192" s="34">
        <v>200</v>
      </c>
      <c r="M192" s="127">
        <v>200</v>
      </c>
      <c r="N192" s="29">
        <f t="shared" si="31"/>
        <v>1714</v>
      </c>
      <c r="O192" s="29">
        <f t="shared" si="32"/>
        <v>1314</v>
      </c>
      <c r="P192" s="29">
        <f t="shared" si="33"/>
        <v>1</v>
      </c>
      <c r="Q192" s="121" t="str">
        <f t="shared" si="36"/>
        <v>м</v>
      </c>
      <c r="R192" s="122">
        <f t="shared" si="34"/>
        <v>114</v>
      </c>
      <c r="S192" s="122"/>
      <c r="AA192" s="18"/>
    </row>
    <row r="193" spans="1:27" s="9" customFormat="1" ht="12.75" customHeight="1">
      <c r="A193" s="120">
        <f t="shared" si="35"/>
        <v>192</v>
      </c>
      <c r="B193"/>
      <c r="C193" s="3" t="s">
        <v>305</v>
      </c>
      <c r="D193" s="4" t="s">
        <v>109</v>
      </c>
      <c r="E193" s="128">
        <v>115</v>
      </c>
      <c r="F193" s="34">
        <v>200</v>
      </c>
      <c r="G193" s="34">
        <v>200</v>
      </c>
      <c r="H193" s="34">
        <v>200</v>
      </c>
      <c r="I193" s="34">
        <v>200</v>
      </c>
      <c r="J193" s="34">
        <v>200</v>
      </c>
      <c r="K193" s="34">
        <v>200</v>
      </c>
      <c r="L193" s="34">
        <v>200</v>
      </c>
      <c r="M193" s="127">
        <v>200</v>
      </c>
      <c r="N193" s="29">
        <f t="shared" si="31"/>
        <v>1715</v>
      </c>
      <c r="O193" s="29">
        <f t="shared" si="32"/>
        <v>1315</v>
      </c>
      <c r="P193" s="29">
        <f t="shared" si="33"/>
        <v>1</v>
      </c>
      <c r="Q193" s="121" t="str">
        <f t="shared" si="36"/>
        <v>м</v>
      </c>
      <c r="R193" s="122">
        <f t="shared" si="34"/>
        <v>115</v>
      </c>
      <c r="S193" s="122"/>
      <c r="AA193" s="18"/>
    </row>
    <row r="194" spans="1:27" s="9" customFormat="1" ht="12.75" customHeight="1">
      <c r="A194" s="120">
        <f t="shared" si="35"/>
        <v>193</v>
      </c>
      <c r="B194"/>
      <c r="C194" s="3" t="s">
        <v>81</v>
      </c>
      <c r="D194" s="5" t="s">
        <v>24</v>
      </c>
      <c r="E194" s="34">
        <v>200</v>
      </c>
      <c r="F194" s="34">
        <v>200</v>
      </c>
      <c r="G194" s="128">
        <v>116</v>
      </c>
      <c r="H194" s="34">
        <v>200</v>
      </c>
      <c r="I194" s="34">
        <v>200</v>
      </c>
      <c r="J194" s="34">
        <v>200</v>
      </c>
      <c r="K194" s="34">
        <v>200</v>
      </c>
      <c r="L194" s="34">
        <v>200</v>
      </c>
      <c r="M194" s="127">
        <v>200</v>
      </c>
      <c r="N194" s="29">
        <f>SUM(E194:M194)</f>
        <v>1716</v>
      </c>
      <c r="O194" s="29">
        <f>N194-LARGE(E194:M194,1)-LARGE(E194:M194,2)</f>
        <v>1316</v>
      </c>
      <c r="P194" s="29">
        <f t="shared" si="33"/>
        <v>1</v>
      </c>
      <c r="Q194" s="121" t="str">
        <f t="shared" si="36"/>
        <v>м</v>
      </c>
      <c r="R194" s="122">
        <f t="shared" si="34"/>
        <v>116</v>
      </c>
      <c r="S194" s="122"/>
      <c r="AA194" s="18"/>
    </row>
    <row r="195" spans="1:27" s="9" customFormat="1" ht="12.75" customHeight="1">
      <c r="A195" s="120">
        <f t="shared" si="35"/>
        <v>194</v>
      </c>
      <c r="B195"/>
      <c r="C195" s="3" t="s">
        <v>56</v>
      </c>
      <c r="D195" s="5" t="s">
        <v>57</v>
      </c>
      <c r="E195" s="34">
        <v>200</v>
      </c>
      <c r="F195" s="34">
        <v>200</v>
      </c>
      <c r="G195" s="128">
        <v>117</v>
      </c>
      <c r="H195" s="34">
        <v>200</v>
      </c>
      <c r="I195" s="34">
        <v>200</v>
      </c>
      <c r="J195" s="34">
        <v>200</v>
      </c>
      <c r="K195" s="34">
        <v>200</v>
      </c>
      <c r="L195" s="34">
        <v>200</v>
      </c>
      <c r="M195" s="127">
        <v>200</v>
      </c>
      <c r="N195" s="29">
        <f>SUM(E195:M195)</f>
        <v>1717</v>
      </c>
      <c r="O195" s="29">
        <f>N195-LARGE(E195:M195,1)-LARGE(E195:M195,2)</f>
        <v>1317</v>
      </c>
      <c r="P195" s="29">
        <f t="shared" si="33"/>
        <v>1</v>
      </c>
      <c r="Q195" s="121" t="str">
        <f t="shared" si="36"/>
        <v>м</v>
      </c>
      <c r="R195" s="122">
        <f t="shared" si="34"/>
        <v>117</v>
      </c>
      <c r="S195" s="122"/>
      <c r="AA195" s="18"/>
    </row>
    <row r="196" spans="1:27" s="9" customFormat="1" ht="12.75" customHeight="1">
      <c r="A196" s="120">
        <f t="shared" si="35"/>
        <v>195</v>
      </c>
      <c r="B196"/>
      <c r="C196" s="3" t="s">
        <v>132</v>
      </c>
      <c r="D196" s="4" t="s">
        <v>78</v>
      </c>
      <c r="E196" s="34">
        <v>200</v>
      </c>
      <c r="F196" s="34">
        <v>200</v>
      </c>
      <c r="G196" s="34">
        <v>200</v>
      </c>
      <c r="H196" s="34">
        <v>200</v>
      </c>
      <c r="I196" s="34">
        <v>200</v>
      </c>
      <c r="J196" s="34">
        <v>200</v>
      </c>
      <c r="K196" s="34">
        <v>200</v>
      </c>
      <c r="L196" s="34">
        <v>200</v>
      </c>
      <c r="M196" s="127">
        <v>200</v>
      </c>
      <c r="N196" s="29">
        <f>SUM(E196:M196)</f>
        <v>1800</v>
      </c>
      <c r="O196" s="29">
        <f>N196-LARGE(E196:M196,1)-LARGE(E196:M196,2)</f>
        <v>1400</v>
      </c>
      <c r="P196" s="29">
        <f t="shared" si="33"/>
        <v>0</v>
      </c>
      <c r="Q196" s="121" t="str">
        <f t="shared" si="36"/>
        <v>м</v>
      </c>
      <c r="R196" s="122">
        <f t="shared" si="34"/>
        <v>200</v>
      </c>
      <c r="S196" s="122"/>
      <c r="AA196" s="18"/>
    </row>
    <row r="197" ht="12.75" customHeight="1">
      <c r="IV197" s="9"/>
    </row>
    <row r="198" ht="12.75" customHeight="1">
      <c r="IV198" s="9"/>
    </row>
    <row r="199" ht="12.75" customHeight="1">
      <c r="IV199" s="9"/>
    </row>
    <row r="200" spans="1:256" ht="12.75" customHeight="1">
      <c r="A200" s="129"/>
      <c r="B200" s="129"/>
      <c r="C200" s="43" t="s">
        <v>559</v>
      </c>
      <c r="D200" s="44" t="s">
        <v>560</v>
      </c>
      <c r="E200" s="44"/>
      <c r="IV200" s="9"/>
    </row>
    <row r="201" spans="1:256" ht="12.75" customHeight="1">
      <c r="A201" s="129"/>
      <c r="B201" s="129"/>
      <c r="C201"/>
      <c r="D201" s="44"/>
      <c r="E201" s="44"/>
      <c r="IV201" s="9"/>
    </row>
    <row r="202" spans="1:256" ht="12.75" customHeight="1">
      <c r="A202" s="129"/>
      <c r="B202" s="129"/>
      <c r="C202" s="43"/>
      <c r="D202" s="44"/>
      <c r="E202" s="44"/>
      <c r="IV202" s="9"/>
    </row>
    <row r="203" spans="1:256" ht="12.75" customHeight="1">
      <c r="A203" s="129"/>
      <c r="B203" s="129"/>
      <c r="C203" s="43" t="s">
        <v>561</v>
      </c>
      <c r="D203" s="44" t="s">
        <v>562</v>
      </c>
      <c r="E203" s="44"/>
      <c r="IV203" s="9"/>
    </row>
    <row r="204" ht="12.75" customHeight="1">
      <c r="IV204" s="9"/>
    </row>
    <row r="205" ht="12.75" customHeight="1">
      <c r="IV205" s="9"/>
    </row>
    <row r="206" ht="12.75" customHeight="1">
      <c r="IV206" s="9"/>
    </row>
    <row r="207" ht="12.75" customHeight="1">
      <c r="IV207" s="9"/>
    </row>
    <row r="208" ht="12.75" customHeight="1">
      <c r="IV208" s="9"/>
    </row>
    <row r="209" ht="12.75" customHeight="1">
      <c r="IV209" s="9"/>
    </row>
    <row r="210" ht="12.75" customHeight="1">
      <c r="IV210" s="9"/>
    </row>
    <row r="211" ht="12.75" customHeight="1">
      <c r="IV211" s="9"/>
    </row>
    <row r="212" ht="12.75" customHeight="1">
      <c r="IV212" s="9"/>
    </row>
    <row r="213" ht="12.75" customHeight="1">
      <c r="IV213" s="9"/>
    </row>
    <row r="214" ht="12.75" customHeight="1">
      <c r="IV214" s="9"/>
    </row>
    <row r="215" ht="12.75" customHeight="1">
      <c r="IV215" s="9"/>
    </row>
    <row r="216" ht="12.75" customHeight="1">
      <c r="IV216" s="9"/>
    </row>
    <row r="217" ht="12.75" customHeight="1">
      <c r="IV217" s="9"/>
    </row>
    <row r="218" ht="12.75" customHeight="1">
      <c r="IV218" s="9"/>
    </row>
    <row r="219" ht="12.75" customHeight="1">
      <c r="IV219" s="9"/>
    </row>
    <row r="220" ht="12.75" customHeight="1">
      <c r="IV220" s="9"/>
    </row>
    <row r="221" ht="12.75" customHeight="1">
      <c r="IV221" s="9"/>
    </row>
    <row r="222" ht="12.75" customHeight="1">
      <c r="IV222" s="9"/>
    </row>
    <row r="223" ht="12.75" customHeight="1">
      <c r="IV223" s="9"/>
    </row>
    <row r="224" ht="12.75" customHeight="1">
      <c r="IV224" s="9"/>
    </row>
    <row r="225" ht="12.75" customHeight="1">
      <c r="IV225" s="9"/>
    </row>
    <row r="226" ht="12.75" customHeight="1">
      <c r="IV226" s="9"/>
    </row>
    <row r="227" ht="12.75" customHeight="1">
      <c r="IV227" s="9"/>
    </row>
    <row r="228" ht="12.75" customHeight="1">
      <c r="IV228" s="9"/>
    </row>
    <row r="229" ht="12.75" customHeight="1">
      <c r="IV229" s="9"/>
    </row>
    <row r="230" ht="12.75" customHeight="1">
      <c r="IV230" s="9"/>
    </row>
    <row r="231" ht="12.75" customHeight="1">
      <c r="IV231" s="9"/>
    </row>
    <row r="232" ht="12.75" customHeight="1">
      <c r="IV232" s="9"/>
    </row>
    <row r="233" ht="12.75" customHeight="1">
      <c r="IV233" s="9"/>
    </row>
    <row r="234" ht="12.75" customHeight="1">
      <c r="IV234" s="9"/>
    </row>
    <row r="235" ht="12.75" customHeight="1">
      <c r="IV235" s="9"/>
    </row>
    <row r="236" ht="12.75" customHeight="1">
      <c r="IV236" s="9"/>
    </row>
    <row r="237" ht="12.75" customHeight="1">
      <c r="IV237" s="9"/>
    </row>
    <row r="238" ht="12.75" customHeight="1">
      <c r="IV238" s="9"/>
    </row>
    <row r="239" ht="12.75" customHeight="1">
      <c r="IV239" s="9"/>
    </row>
    <row r="240" ht="12.75" customHeight="1">
      <c r="IV240" s="9"/>
    </row>
    <row r="241" ht="12.75" customHeight="1">
      <c r="IV241" s="9"/>
    </row>
    <row r="242" ht="12.75" customHeight="1">
      <c r="IV242" s="9"/>
    </row>
    <row r="243" ht="12.75" customHeight="1">
      <c r="IV243" s="9"/>
    </row>
    <row r="244" ht="12.75" customHeight="1">
      <c r="IV244" s="9"/>
    </row>
    <row r="245" ht="12.75" customHeight="1">
      <c r="IV245" s="9"/>
    </row>
    <row r="246" ht="12.75" customHeight="1">
      <c r="IV246" s="9"/>
    </row>
    <row r="247" ht="12.75" customHeight="1">
      <c r="IV247" s="9"/>
    </row>
    <row r="248" ht="12.75" customHeight="1">
      <c r="IV248" s="9"/>
    </row>
    <row r="249" ht="12.75" customHeight="1">
      <c r="IV249" s="9"/>
    </row>
    <row r="250" ht="12.75" customHeight="1">
      <c r="IV250" s="9"/>
    </row>
    <row r="251" ht="12.75" customHeight="1">
      <c r="IV251" s="9"/>
    </row>
    <row r="252" ht="12.75" customHeight="1">
      <c r="IV252" s="9"/>
    </row>
    <row r="253" ht="12.75" customHeight="1">
      <c r="IV253" s="9"/>
    </row>
    <row r="254" ht="12.75" customHeight="1">
      <c r="IV254" s="9"/>
    </row>
    <row r="255" ht="12.75" customHeight="1">
      <c r="IV255" s="9"/>
    </row>
    <row r="256" ht="12.75" customHeight="1">
      <c r="IV256" s="9"/>
    </row>
    <row r="257" ht="12.75" customHeight="1">
      <c r="IV257" s="9"/>
    </row>
    <row r="258" ht="12.75" customHeight="1">
      <c r="IV258" s="9"/>
    </row>
    <row r="259" ht="12.75" customHeight="1">
      <c r="IV259" s="9"/>
    </row>
    <row r="260" ht="12.75" customHeight="1">
      <c r="IV260" s="9"/>
    </row>
    <row r="261" ht="12.75" customHeight="1">
      <c r="IV261" s="9"/>
    </row>
    <row r="262" ht="12.75" customHeight="1">
      <c r="IV262" s="9"/>
    </row>
    <row r="263" ht="12.75" customHeight="1">
      <c r="IV263" s="9"/>
    </row>
    <row r="264" ht="12.75" customHeight="1">
      <c r="IV264" s="9"/>
    </row>
    <row r="265" ht="12.75" customHeight="1">
      <c r="IV265" s="9"/>
    </row>
    <row r="266" ht="12.75" customHeight="1">
      <c r="IV266" s="9"/>
    </row>
    <row r="267" ht="12.75" customHeight="1">
      <c r="IV267" s="9"/>
    </row>
    <row r="268" ht="12.75" customHeight="1">
      <c r="IV268" s="9"/>
    </row>
    <row r="269" ht="12.75" customHeight="1">
      <c r="IV269" s="9"/>
    </row>
    <row r="270" ht="12.75" customHeight="1">
      <c r="IV270" s="9"/>
    </row>
    <row r="271" ht="12.75" customHeight="1">
      <c r="IV271" s="9"/>
    </row>
    <row r="272" ht="12.75" customHeight="1">
      <c r="IV272" s="9"/>
    </row>
    <row r="273" ht="12.75" customHeight="1">
      <c r="IV273" s="9"/>
    </row>
    <row r="274" ht="12.75" customHeight="1">
      <c r="IV274" s="9"/>
    </row>
    <row r="275" ht="12.75" customHeight="1">
      <c r="IV275" s="9"/>
    </row>
    <row r="276" ht="12.75" customHeight="1">
      <c r="IV276" s="9"/>
    </row>
    <row r="277" ht="12.75" customHeight="1">
      <c r="IV277" s="9"/>
    </row>
    <row r="278" ht="12.75" customHeight="1">
      <c r="IV278" s="9"/>
    </row>
    <row r="279" ht="12.75" customHeight="1">
      <c r="IV279" s="9"/>
    </row>
    <row r="280" ht="12.75" customHeight="1">
      <c r="IV280" s="9"/>
    </row>
    <row r="281" ht="12.75" customHeight="1">
      <c r="IV281" s="9"/>
    </row>
    <row r="282" ht="12.75" customHeight="1">
      <c r="IV282" s="9"/>
    </row>
    <row r="283" ht="12.75" customHeight="1">
      <c r="IV283" s="9"/>
    </row>
    <row r="284" ht="12.75" customHeight="1">
      <c r="IV284" s="9"/>
    </row>
    <row r="285" ht="12.75" customHeight="1">
      <c r="IV285" s="9"/>
    </row>
    <row r="286" ht="12.75" customHeight="1">
      <c r="IV286" s="9"/>
    </row>
    <row r="287" ht="12.75" customHeight="1">
      <c r="IV287" s="9"/>
    </row>
    <row r="288" ht="12.75" customHeight="1">
      <c r="IV288" s="9"/>
    </row>
    <row r="289" ht="12.75" customHeight="1">
      <c r="IV289" s="9"/>
    </row>
    <row r="290" ht="12.75" customHeight="1">
      <c r="IV290" s="9"/>
    </row>
    <row r="291" ht="12.75" customHeight="1">
      <c r="IV291" s="9"/>
    </row>
    <row r="292" ht="12.75" customHeight="1">
      <c r="IV292" s="9"/>
    </row>
    <row r="293" ht="12.75" customHeight="1">
      <c r="IV293" s="9"/>
    </row>
    <row r="294" ht="12.75" customHeight="1">
      <c r="IV294" s="9"/>
    </row>
    <row r="295" ht="12.75" customHeight="1">
      <c r="IV295" s="9"/>
    </row>
    <row r="296" ht="12.75" customHeight="1">
      <c r="IV296" s="9"/>
    </row>
    <row r="297" ht="12.75" customHeight="1">
      <c r="IV297" s="9"/>
    </row>
    <row r="298" ht="12.75" customHeight="1">
      <c r="IV298" s="9"/>
    </row>
    <row r="299" ht="12.75" customHeight="1">
      <c r="IV299" s="9"/>
    </row>
    <row r="300" ht="12.75" customHeight="1">
      <c r="IV300" s="9"/>
    </row>
    <row r="301" ht="12.75" customHeight="1">
      <c r="IV301" s="9"/>
    </row>
    <row r="302" ht="12.75" customHeight="1">
      <c r="IV302" s="9"/>
    </row>
    <row r="303" ht="12.75" customHeight="1">
      <c r="IV303" s="9"/>
    </row>
    <row r="304" ht="12.75" customHeight="1">
      <c r="IV304" s="9"/>
    </row>
    <row r="305" ht="12.75" customHeight="1">
      <c r="IV305" s="9"/>
    </row>
    <row r="306" ht="12.75" customHeight="1">
      <c r="IV306" s="9"/>
    </row>
    <row r="307" ht="12.75" customHeight="1">
      <c r="IV307" s="9"/>
    </row>
    <row r="308" ht="12.75" customHeight="1">
      <c r="IV308" s="9"/>
    </row>
    <row r="309" ht="12.75" customHeight="1">
      <c r="IV309" s="9"/>
    </row>
    <row r="310" ht="12.75" customHeight="1">
      <c r="IV310" s="9"/>
    </row>
    <row r="311" ht="12.75" customHeight="1">
      <c r="IV311" s="9"/>
    </row>
    <row r="312" ht="12.75" customHeight="1">
      <c r="IV312" s="9"/>
    </row>
    <row r="313" ht="12.75" customHeight="1">
      <c r="IV313" s="9"/>
    </row>
    <row r="314" ht="12.75" customHeight="1">
      <c r="IV314" s="9"/>
    </row>
    <row r="315" ht="12.75" customHeight="1">
      <c r="IV315" s="9"/>
    </row>
    <row r="316" ht="12.75" customHeight="1">
      <c r="IV316" s="9"/>
    </row>
    <row r="317" ht="12.75" customHeight="1">
      <c r="IV317" s="9"/>
    </row>
    <row r="318" ht="12.75" customHeight="1">
      <c r="IV318" s="9"/>
    </row>
    <row r="319" ht="12.75" customHeight="1">
      <c r="IV319" s="9"/>
    </row>
    <row r="320" ht="12.75" customHeight="1">
      <c r="IV320" s="9"/>
    </row>
    <row r="321" ht="12.75" customHeight="1">
      <c r="IV321" s="9"/>
    </row>
    <row r="322" ht="12.75" customHeight="1">
      <c r="IV322" s="9"/>
    </row>
    <row r="323" ht="12.75" customHeight="1">
      <c r="IV323" s="9"/>
    </row>
    <row r="324" ht="12.75" customHeight="1">
      <c r="IV324" s="9"/>
    </row>
    <row r="325" ht="12.75" customHeight="1">
      <c r="IV325" s="9"/>
    </row>
    <row r="326" ht="12.75" customHeight="1">
      <c r="IV326" s="9"/>
    </row>
    <row r="327" ht="12.75" customHeight="1">
      <c r="IV327" s="9"/>
    </row>
    <row r="328" ht="12.75" customHeight="1">
      <c r="IV328" s="9"/>
    </row>
    <row r="329" ht="12.75" customHeight="1">
      <c r="IV329" s="9"/>
    </row>
    <row r="330" ht="12.75" customHeight="1">
      <c r="IV330" s="9"/>
    </row>
    <row r="331" ht="12.75" customHeight="1">
      <c r="IV331" s="9"/>
    </row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</sheetData>
  <sheetProtection selectLockedCells="1" selectUnlockedCells="1"/>
  <conditionalFormatting sqref="E7:E9 E13:E14 E16 E18 E24:E25 E27 E44 E46:E47 E49:E50 E54:E55 E65 E83 E90 E107 E114 E154 E157 E159:E160 G9:G10 G12:G14 G16 G18 G20 G24:G25 G35 G46:G47 G49 G54:G55 G89:G90 G109 I8 I10:I11 I13 I20 I25 I35 I42 I47:I50 I52:I53 I65 I151:I152 I156">
    <cfRule type="expression" priority="1" dxfId="0" stopIfTrue="1">
      <formula>LEN(TRIM(E7))=0</formula>
    </cfRule>
  </conditionalFormatting>
  <conditionalFormatting sqref="E20:F20 E23 E28 E33 E37 E43 E45 E57 E63:F63 E66 E68:E70 E72 E74 E76:F79 E82 E84:E87 E91 E94 E97:E101 E103:E106 E108:E113 E115:E118 E120:E123 E125:E127 E129:E130 E132:E138 E140:E141 E144:F145 E147:F148 E150:E153 E155:E156 E158 E162:E166 E168:E174 E176:E180 E182 E184:E188 E190:E192 E194:E196 F14 F18 F24:F25 F30:F32 F36:F37 F44:F45 F51 F53:F57 F61 F67:F68 F70 F81:F86 F88:F89 F91:F100 F102 F104:F106 F108:F111 F115:F122 F124:F130 F132:F134 F136:F142 F150:F154 F156:F162 F164:F171 F173:F196 G11 G40 G50 G52:H52 G56 G62 G64:G65 G67:G69 G73 G76:G77 G79:G83 G85:G86 G92 G95 G101 G104:G108 G110:G121 G123:G125 G127 G129 G131:G134 G136:G138 G141:H142 G145 G147 G151:G177 G179:G190 G193 G196 H3:I3 H5 H8 H15 H22 H25 H36 H38:I38 H42 H44:I44 H46:I46 H48:H50 H54:H55 H59 H61:H62 H68 H72:H74 H76:H79 H81:H82 H84:H87 H89:H90 H94 H98 H100:H105 H107:H121 H123:H136 H138:H139 H144:I145 H147:I148 H150:H152 H154:H161 H163:H168 H170 H172 H174:H181 H183:H184 H186:H187 H189 H191:H196 I12 I14 I18 I24 I26:I27 I32 I51 I54:J54 I56 I58:I61 I71 I74:I78 I81:I84 I87:I92 I95:I100 I102 I105:I109 I111:I119 I123:I128 I130:I135 I137:I140 I150 I153:I155 I157:I176 I178:I179 I181:I183 I185:I196 J15 J27:K27 J33 J35:K35 J39:L39 J47:J48 J51:J52 J57 J59:K59 J62:J63 J65 J69 J74 J80:J81 J83 J90:J94 J97 J101:J102 J104 J106:J107 J110:J111 J113:J114 J116 J120 J122 J124:J129 J131:J135 J137:J142 J144 J148 J150:J185 J187:J196 K9:L9 K12 K24:K25 K31 K42:K43 K45:K49 K53:L53 K61 K63:K66 K69:K71 K73:K75 K80 K83:K84 K88:K90 K92:K96 K99 K101:K103 K105:K107 K109 K112 K114:K115 K119:K122 K124:K125 K127:K128 K130:K133 K135:K137 K139:K140 K142 K144:L145 K147:L148 K150:K157 K159:K167 K169 K171:K178 K180:K186 K188:K196 L16 L18 L21 L29 L36 L44 L46:L47 L49:L50 L55 L57 L62 L64:L67 L69:L73 L75 L78:L80 L85:L86 L88:L99 L101:L104 L107 L109:L114 L117:L123 L126 L128:L131 L135:L142 L150:L163 L167:L173 L175:L196 M2 M6 M8 M15 M91 M113 N2:P196 R2:R196 S2:S162 S164:S196">
    <cfRule type="expression" priority="2" dxfId="0" stopIfTrue="1">
      <formula>LEN(TRIM(E2))=0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scale="9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V259"/>
  <sheetViews>
    <sheetView showGridLines="0" zoomScale="90" zoomScaleNormal="90" workbookViewId="0" topLeftCell="A1">
      <selection activeCell="A1" sqref="A1"/>
    </sheetView>
  </sheetViews>
  <sheetFormatPr defaultColWidth="9.140625" defaultRowHeight="12.75" customHeight="1"/>
  <cols>
    <col min="1" max="1" width="8.57421875" style="9" customWidth="1"/>
    <col min="2" max="2" width="0" style="9" hidden="1" customWidth="1"/>
    <col min="3" max="3" width="28.57421875" style="114" customWidth="1"/>
    <col min="4" max="4" width="20.140625" style="115" customWidth="1"/>
    <col min="5" max="5" width="9.8515625" style="115" customWidth="1"/>
    <col min="6" max="6" width="9.8515625" style="9" customWidth="1"/>
    <col min="7" max="10" width="9.8515625" style="0" customWidth="1"/>
    <col min="11" max="11" width="9.8515625" style="9" customWidth="1"/>
    <col min="12" max="12" width="9.8515625" style="0" customWidth="1"/>
    <col min="13" max="13" width="9.8515625" style="9" customWidth="1"/>
    <col min="14" max="14" width="10.421875" style="9" customWidth="1"/>
    <col min="15" max="15" width="12.8515625" style="9" customWidth="1"/>
    <col min="16" max="16" width="11.140625" style="9" customWidth="1"/>
    <col min="17" max="17" width="11.57421875" style="115" customWidth="1"/>
    <col min="18" max="18" width="15.7109375" style="116" customWidth="1"/>
    <col min="19" max="19" width="12.7109375" style="116" customWidth="1"/>
    <col min="20" max="26" width="9.140625" style="9" customWidth="1"/>
    <col min="27" max="27" width="0" style="9" hidden="1" customWidth="1"/>
    <col min="28" max="246" width="9.140625" style="9" customWidth="1"/>
    <col min="247" max="255" width="11.57421875" style="9" customWidth="1"/>
    <col min="256" max="16384" width="11.57421875" style="0" customWidth="1"/>
  </cols>
  <sheetData>
    <row r="1" spans="1:256" s="118" customFormat="1" ht="32.25" customHeight="1">
      <c r="A1" s="1" t="s">
        <v>447</v>
      </c>
      <c r="B1" s="1"/>
      <c r="C1" s="1" t="s">
        <v>0</v>
      </c>
      <c r="D1" s="2" t="s">
        <v>1</v>
      </c>
      <c r="E1" s="16" t="s">
        <v>683</v>
      </c>
      <c r="F1" s="16" t="s">
        <v>478</v>
      </c>
      <c r="G1" s="16" t="s">
        <v>490</v>
      </c>
      <c r="H1" s="16" t="s">
        <v>491</v>
      </c>
      <c r="I1" s="16" t="s">
        <v>492</v>
      </c>
      <c r="J1" s="16" t="s">
        <v>493</v>
      </c>
      <c r="K1" s="16" t="s">
        <v>494</v>
      </c>
      <c r="L1" s="117" t="s">
        <v>495</v>
      </c>
      <c r="M1" s="16" t="s">
        <v>496</v>
      </c>
      <c r="N1" s="16" t="s">
        <v>497</v>
      </c>
      <c r="O1" s="16" t="s">
        <v>498</v>
      </c>
      <c r="P1" s="16" t="s">
        <v>499</v>
      </c>
      <c r="Q1" s="16" t="s">
        <v>500</v>
      </c>
      <c r="R1" s="2" t="s">
        <v>501</v>
      </c>
      <c r="S1" s="2" t="s">
        <v>477</v>
      </c>
      <c r="AA1" s="16" t="s">
        <v>684</v>
      </c>
      <c r="IV1" s="119"/>
    </row>
    <row r="2" spans="1:27" ht="12.75" customHeight="1">
      <c r="A2" s="120">
        <v>1</v>
      </c>
      <c r="B2" s="120"/>
      <c r="C2" s="3" t="s">
        <v>106</v>
      </c>
      <c r="D2" s="4" t="s">
        <v>19</v>
      </c>
      <c r="E2" s="5">
        <v>3</v>
      </c>
      <c r="F2" s="5">
        <v>2</v>
      </c>
      <c r="G2" s="5">
        <v>2</v>
      </c>
      <c r="H2" s="5">
        <v>1</v>
      </c>
      <c r="I2" s="5">
        <v>1</v>
      </c>
      <c r="J2" s="5">
        <v>2</v>
      </c>
      <c r="K2" s="5">
        <v>9</v>
      </c>
      <c r="L2" s="5">
        <v>2</v>
      </c>
      <c r="M2" s="34">
        <v>200</v>
      </c>
      <c r="N2" s="29">
        <f aca="true" t="shared" si="0" ref="N2:N65">SUM(E2:M2)</f>
        <v>222</v>
      </c>
      <c r="O2" s="29">
        <f aca="true" t="shared" si="1" ref="O2:O65">N2-LARGE(E2:M2,1)-LARGE(E2:M2,2)</f>
        <v>13</v>
      </c>
      <c r="P2" s="29">
        <f aca="true" t="shared" si="2" ref="P2:P65">COUNTIF(E2:M2,"&lt;200")</f>
        <v>8</v>
      </c>
      <c r="Q2" s="121" t="str">
        <f aca="true" t="shared" si="3" ref="Q2:Q33">IF(ISNUMBER(SEARCH("Игорь",C2))+ISNUMBER(SEARCH("Илья",C2))+ISNUMBER(SEARCH("Никита",C2))+ISNUMBER(SEARCH("Данила",C2)),"м",IF((RIGHT(C2,1)="а")+(RIGHT(C2,1)="я")+(RIGHT(C2,1)="ь"),"ж","м"))</f>
        <v>м</v>
      </c>
      <c r="R2" s="122">
        <f aca="true" t="shared" si="4" ref="R2:R65">SMALL(E2:M2,1)</f>
        <v>1</v>
      </c>
      <c r="S2" s="122"/>
      <c r="AA2" s="123">
        <v>411.59</v>
      </c>
    </row>
    <row r="3" spans="1:27" ht="12.75" customHeight="1">
      <c r="A3" s="120">
        <f aca="true" t="shared" si="5" ref="A3:A66">A2+1</f>
        <v>2</v>
      </c>
      <c r="B3" s="120"/>
      <c r="C3" s="3" t="s">
        <v>86</v>
      </c>
      <c r="D3" s="4" t="s">
        <v>80</v>
      </c>
      <c r="E3" s="5">
        <v>1</v>
      </c>
      <c r="F3" s="5">
        <v>1</v>
      </c>
      <c r="G3" s="5">
        <v>1</v>
      </c>
      <c r="H3" s="34">
        <v>200</v>
      </c>
      <c r="I3" s="34">
        <v>200</v>
      </c>
      <c r="J3" s="5">
        <v>1</v>
      </c>
      <c r="K3" s="5">
        <v>8</v>
      </c>
      <c r="L3" s="5">
        <v>1</v>
      </c>
      <c r="M3" s="5">
        <v>1</v>
      </c>
      <c r="N3" s="29">
        <f t="shared" si="0"/>
        <v>414</v>
      </c>
      <c r="O3" s="29">
        <f t="shared" si="1"/>
        <v>14</v>
      </c>
      <c r="P3" s="29">
        <f t="shared" si="2"/>
        <v>7</v>
      </c>
      <c r="Q3" s="121" t="str">
        <f t="shared" si="3"/>
        <v>м</v>
      </c>
      <c r="R3" s="122">
        <f t="shared" si="4"/>
        <v>1</v>
      </c>
      <c r="S3" s="122"/>
      <c r="AA3" s="123"/>
    </row>
    <row r="4" spans="1:27" ht="12.75" customHeight="1">
      <c r="A4" s="120">
        <f t="shared" si="5"/>
        <v>3</v>
      </c>
      <c r="B4" s="120"/>
      <c r="C4" s="3" t="s">
        <v>190</v>
      </c>
      <c r="D4" s="4" t="s">
        <v>80</v>
      </c>
      <c r="E4" s="5">
        <v>5</v>
      </c>
      <c r="F4" s="5">
        <v>4</v>
      </c>
      <c r="G4" s="5">
        <v>11</v>
      </c>
      <c r="H4" s="5">
        <v>2</v>
      </c>
      <c r="I4" s="5">
        <v>2</v>
      </c>
      <c r="J4" s="5">
        <v>5</v>
      </c>
      <c r="K4" s="5">
        <v>1</v>
      </c>
      <c r="L4" s="5">
        <v>9</v>
      </c>
      <c r="M4" s="5">
        <v>2</v>
      </c>
      <c r="N4" s="29">
        <f t="shared" si="0"/>
        <v>41</v>
      </c>
      <c r="O4" s="29">
        <f t="shared" si="1"/>
        <v>21</v>
      </c>
      <c r="P4" s="29">
        <f t="shared" si="2"/>
        <v>9</v>
      </c>
      <c r="Q4" s="121" t="str">
        <f t="shared" si="3"/>
        <v>ж</v>
      </c>
      <c r="R4" s="122">
        <f t="shared" si="4"/>
        <v>1</v>
      </c>
      <c r="S4" s="122"/>
      <c r="AA4" s="123">
        <v>398.23</v>
      </c>
    </row>
    <row r="5" spans="1:27" ht="12.75" customHeight="1">
      <c r="A5" s="120">
        <f t="shared" si="5"/>
        <v>4</v>
      </c>
      <c r="B5" s="120"/>
      <c r="C5" s="3" t="s">
        <v>311</v>
      </c>
      <c r="D5" s="4" t="s">
        <v>80</v>
      </c>
      <c r="E5" s="5">
        <v>10</v>
      </c>
      <c r="F5" s="5">
        <v>6</v>
      </c>
      <c r="G5" s="5">
        <v>6</v>
      </c>
      <c r="H5" s="5">
        <v>6</v>
      </c>
      <c r="I5" s="5">
        <v>11</v>
      </c>
      <c r="J5" s="5">
        <v>4</v>
      </c>
      <c r="K5" s="5">
        <v>7</v>
      </c>
      <c r="L5" s="5">
        <v>3</v>
      </c>
      <c r="M5" s="5">
        <v>3</v>
      </c>
      <c r="N5" s="29">
        <f t="shared" si="0"/>
        <v>56</v>
      </c>
      <c r="O5" s="29">
        <f t="shared" si="1"/>
        <v>35</v>
      </c>
      <c r="P5" s="29">
        <f t="shared" si="2"/>
        <v>9</v>
      </c>
      <c r="Q5" s="121" t="str">
        <f t="shared" si="3"/>
        <v>м</v>
      </c>
      <c r="R5" s="122">
        <f t="shared" si="4"/>
        <v>3</v>
      </c>
      <c r="S5" s="122"/>
      <c r="AA5" s="123">
        <v>452.01</v>
      </c>
    </row>
    <row r="6" spans="1:27" ht="12.75" customHeight="1">
      <c r="A6" s="120">
        <f t="shared" si="5"/>
        <v>5</v>
      </c>
      <c r="B6" s="120"/>
      <c r="C6" s="3" t="s">
        <v>50</v>
      </c>
      <c r="D6" s="4" t="s">
        <v>51</v>
      </c>
      <c r="E6" s="5">
        <v>4</v>
      </c>
      <c r="F6" s="5">
        <v>10</v>
      </c>
      <c r="G6" s="5">
        <v>12</v>
      </c>
      <c r="H6" s="34">
        <v>200</v>
      </c>
      <c r="I6" s="5">
        <v>5</v>
      </c>
      <c r="J6" s="5">
        <v>8</v>
      </c>
      <c r="K6" s="5">
        <v>4</v>
      </c>
      <c r="L6" s="5">
        <v>11</v>
      </c>
      <c r="M6" s="5">
        <v>4</v>
      </c>
      <c r="N6" s="29">
        <f t="shared" si="0"/>
        <v>258</v>
      </c>
      <c r="O6" s="29">
        <f t="shared" si="1"/>
        <v>46</v>
      </c>
      <c r="P6" s="29">
        <f t="shared" si="2"/>
        <v>8</v>
      </c>
      <c r="Q6" s="121" t="str">
        <f t="shared" si="3"/>
        <v>м</v>
      </c>
      <c r="R6" s="122">
        <f t="shared" si="4"/>
        <v>4</v>
      </c>
      <c r="S6" s="122"/>
      <c r="AA6" s="18">
        <v>300</v>
      </c>
    </row>
    <row r="7" spans="1:27" ht="12.75" customHeight="1">
      <c r="A7" s="120">
        <f t="shared" si="5"/>
        <v>6</v>
      </c>
      <c r="B7" s="120"/>
      <c r="C7" s="3" t="s">
        <v>116</v>
      </c>
      <c r="D7" s="4" t="s">
        <v>11</v>
      </c>
      <c r="E7" s="5">
        <v>8</v>
      </c>
      <c r="F7" s="5">
        <v>9</v>
      </c>
      <c r="G7" s="5">
        <v>4</v>
      </c>
      <c r="H7" s="5">
        <v>5</v>
      </c>
      <c r="I7" s="5">
        <v>16</v>
      </c>
      <c r="J7" s="5">
        <v>7</v>
      </c>
      <c r="K7" s="5">
        <v>10</v>
      </c>
      <c r="L7" s="5">
        <v>17</v>
      </c>
      <c r="M7" s="34">
        <v>200</v>
      </c>
      <c r="N7" s="29">
        <f t="shared" si="0"/>
        <v>276</v>
      </c>
      <c r="O7" s="29">
        <f t="shared" si="1"/>
        <v>59</v>
      </c>
      <c r="P7" s="29">
        <f t="shared" si="2"/>
        <v>8</v>
      </c>
      <c r="Q7" s="121" t="str">
        <f t="shared" si="3"/>
        <v>м</v>
      </c>
      <c r="R7" s="122">
        <f t="shared" si="4"/>
        <v>4</v>
      </c>
      <c r="S7" s="122"/>
      <c r="AA7" s="18"/>
    </row>
    <row r="8" spans="1:27" ht="12.75" customHeight="1">
      <c r="A8" s="120">
        <f t="shared" si="5"/>
        <v>7</v>
      </c>
      <c r="B8" s="120"/>
      <c r="C8" s="3" t="s">
        <v>273</v>
      </c>
      <c r="D8" s="4" t="s">
        <v>208</v>
      </c>
      <c r="E8" s="5">
        <v>15</v>
      </c>
      <c r="F8" s="5">
        <v>8</v>
      </c>
      <c r="G8" s="5">
        <v>19</v>
      </c>
      <c r="H8" s="5">
        <v>7</v>
      </c>
      <c r="I8" s="5">
        <v>10</v>
      </c>
      <c r="J8" s="5">
        <v>9</v>
      </c>
      <c r="K8" s="5">
        <v>12</v>
      </c>
      <c r="L8" s="5">
        <v>7</v>
      </c>
      <c r="M8" s="5">
        <v>7</v>
      </c>
      <c r="N8" s="29">
        <f t="shared" si="0"/>
        <v>94</v>
      </c>
      <c r="O8" s="29">
        <f t="shared" si="1"/>
        <v>60</v>
      </c>
      <c r="P8" s="29">
        <f t="shared" si="2"/>
        <v>9</v>
      </c>
      <c r="Q8" s="121" t="str">
        <f t="shared" si="3"/>
        <v>ж</v>
      </c>
      <c r="R8" s="122">
        <f t="shared" si="4"/>
        <v>7</v>
      </c>
      <c r="S8" s="122"/>
      <c r="AA8" s="18"/>
    </row>
    <row r="9" spans="1:27" ht="12.75" customHeight="1">
      <c r="A9" s="120">
        <f t="shared" si="5"/>
        <v>8</v>
      </c>
      <c r="B9" s="120"/>
      <c r="C9" s="3" t="s">
        <v>181</v>
      </c>
      <c r="D9" s="4" t="s">
        <v>80</v>
      </c>
      <c r="E9" s="5">
        <v>16</v>
      </c>
      <c r="F9" s="34">
        <v>200</v>
      </c>
      <c r="G9" s="5">
        <v>15</v>
      </c>
      <c r="H9" s="5">
        <v>4</v>
      </c>
      <c r="I9" s="5">
        <v>13</v>
      </c>
      <c r="J9" s="5">
        <v>13</v>
      </c>
      <c r="K9" s="5">
        <v>20</v>
      </c>
      <c r="L9" s="5">
        <v>10</v>
      </c>
      <c r="M9" s="5">
        <v>8</v>
      </c>
      <c r="N9" s="29">
        <f t="shared" si="0"/>
        <v>299</v>
      </c>
      <c r="O9" s="29">
        <f t="shared" si="1"/>
        <v>79</v>
      </c>
      <c r="P9" s="29">
        <f t="shared" si="2"/>
        <v>8</v>
      </c>
      <c r="Q9" s="121" t="str">
        <f t="shared" si="3"/>
        <v>ж</v>
      </c>
      <c r="R9" s="122">
        <f t="shared" si="4"/>
        <v>4</v>
      </c>
      <c r="S9" s="122"/>
      <c r="AA9" s="18"/>
    </row>
    <row r="10" spans="1:27" ht="12.75" customHeight="1">
      <c r="A10" s="120">
        <f t="shared" si="5"/>
        <v>9</v>
      </c>
      <c r="B10" s="120"/>
      <c r="C10" s="3" t="s">
        <v>243</v>
      </c>
      <c r="D10" s="4" t="s">
        <v>157</v>
      </c>
      <c r="E10" s="26">
        <v>25</v>
      </c>
      <c r="F10" s="5">
        <v>15</v>
      </c>
      <c r="G10" s="5">
        <v>20</v>
      </c>
      <c r="H10" s="5">
        <v>9</v>
      </c>
      <c r="I10" s="5">
        <v>15</v>
      </c>
      <c r="J10" s="5">
        <v>15</v>
      </c>
      <c r="K10" s="5">
        <v>21</v>
      </c>
      <c r="L10" s="5">
        <v>21</v>
      </c>
      <c r="M10" s="5">
        <v>9</v>
      </c>
      <c r="N10" s="29">
        <f t="shared" si="0"/>
        <v>150</v>
      </c>
      <c r="O10" s="29">
        <f t="shared" si="1"/>
        <v>104</v>
      </c>
      <c r="P10" s="29">
        <f t="shared" si="2"/>
        <v>9</v>
      </c>
      <c r="Q10" s="121" t="str">
        <f t="shared" si="3"/>
        <v>м</v>
      </c>
      <c r="R10" s="122">
        <f t="shared" si="4"/>
        <v>9</v>
      </c>
      <c r="S10" s="122"/>
      <c r="AA10" s="18"/>
    </row>
    <row r="11" spans="1:27" ht="12.75" customHeight="1">
      <c r="A11" s="120">
        <f t="shared" si="5"/>
        <v>10</v>
      </c>
      <c r="B11" s="120"/>
      <c r="C11" s="3" t="s">
        <v>302</v>
      </c>
      <c r="D11" s="4" t="s">
        <v>54</v>
      </c>
      <c r="E11" s="26">
        <v>20</v>
      </c>
      <c r="F11" s="5">
        <v>17</v>
      </c>
      <c r="G11" s="26">
        <v>43</v>
      </c>
      <c r="H11" s="34">
        <v>200</v>
      </c>
      <c r="I11" s="26">
        <v>19</v>
      </c>
      <c r="J11" s="5">
        <v>10</v>
      </c>
      <c r="K11" s="5">
        <v>16</v>
      </c>
      <c r="L11" s="5">
        <v>15</v>
      </c>
      <c r="M11" s="5">
        <v>19</v>
      </c>
      <c r="N11" s="29">
        <f t="shared" si="0"/>
        <v>359</v>
      </c>
      <c r="O11" s="29">
        <f t="shared" si="1"/>
        <v>116</v>
      </c>
      <c r="P11" s="29">
        <f t="shared" si="2"/>
        <v>8</v>
      </c>
      <c r="Q11" s="121" t="str">
        <f t="shared" si="3"/>
        <v>ж</v>
      </c>
      <c r="R11" s="122">
        <f t="shared" si="4"/>
        <v>10</v>
      </c>
      <c r="S11" s="122"/>
      <c r="AA11" s="18"/>
    </row>
    <row r="12" spans="1:27" ht="12.75" customHeight="1">
      <c r="A12" s="120">
        <f t="shared" si="5"/>
        <v>11</v>
      </c>
      <c r="B12" s="120"/>
      <c r="C12" s="3" t="s">
        <v>303</v>
      </c>
      <c r="D12" s="4" t="s">
        <v>54</v>
      </c>
      <c r="E12" s="26">
        <v>18</v>
      </c>
      <c r="F12" s="5">
        <v>19</v>
      </c>
      <c r="G12" s="5">
        <v>21</v>
      </c>
      <c r="H12" s="34">
        <v>200</v>
      </c>
      <c r="I12" s="26">
        <v>17</v>
      </c>
      <c r="J12" s="5">
        <v>25</v>
      </c>
      <c r="K12" s="5">
        <v>13</v>
      </c>
      <c r="L12" s="5">
        <v>18</v>
      </c>
      <c r="M12" s="5">
        <v>12</v>
      </c>
      <c r="N12" s="29">
        <f t="shared" si="0"/>
        <v>343</v>
      </c>
      <c r="O12" s="29">
        <f t="shared" si="1"/>
        <v>118</v>
      </c>
      <c r="P12" s="29">
        <f t="shared" si="2"/>
        <v>8</v>
      </c>
      <c r="Q12" s="121" t="str">
        <f t="shared" si="3"/>
        <v>ж</v>
      </c>
      <c r="R12" s="122">
        <f t="shared" si="4"/>
        <v>12</v>
      </c>
      <c r="S12" s="122"/>
      <c r="AA12" s="18"/>
    </row>
    <row r="13" spans="1:27" ht="12.75" customHeight="1">
      <c r="A13" s="120">
        <f t="shared" si="5"/>
        <v>12</v>
      </c>
      <c r="B13" s="120"/>
      <c r="C13" s="3" t="s">
        <v>205</v>
      </c>
      <c r="D13" s="4" t="s">
        <v>206</v>
      </c>
      <c r="E13" s="26">
        <v>31</v>
      </c>
      <c r="F13" s="5">
        <v>12</v>
      </c>
      <c r="G13" s="5">
        <v>23</v>
      </c>
      <c r="H13" s="34">
        <v>200</v>
      </c>
      <c r="I13" s="26">
        <v>18</v>
      </c>
      <c r="J13" s="5">
        <v>14</v>
      </c>
      <c r="K13" s="5">
        <v>18</v>
      </c>
      <c r="L13" s="5">
        <v>13</v>
      </c>
      <c r="M13" s="34">
        <v>200</v>
      </c>
      <c r="N13" s="29">
        <f t="shared" si="0"/>
        <v>529</v>
      </c>
      <c r="O13" s="29">
        <f t="shared" si="1"/>
        <v>129</v>
      </c>
      <c r="P13" s="29">
        <f t="shared" si="2"/>
        <v>7</v>
      </c>
      <c r="Q13" s="121" t="str">
        <f t="shared" si="3"/>
        <v>м</v>
      </c>
      <c r="R13" s="122">
        <f t="shared" si="4"/>
        <v>12</v>
      </c>
      <c r="S13" s="122"/>
      <c r="AA13" s="18"/>
    </row>
    <row r="14" spans="1:27" ht="12.75" customHeight="1">
      <c r="A14" s="120">
        <f t="shared" si="5"/>
        <v>13</v>
      </c>
      <c r="B14" s="120"/>
      <c r="C14" s="3" t="s">
        <v>83</v>
      </c>
      <c r="D14" s="4" t="s">
        <v>84</v>
      </c>
      <c r="E14" s="26">
        <v>21</v>
      </c>
      <c r="F14" s="5">
        <v>21</v>
      </c>
      <c r="G14" s="26">
        <v>32</v>
      </c>
      <c r="H14" s="5">
        <v>10</v>
      </c>
      <c r="I14" s="5">
        <v>14</v>
      </c>
      <c r="J14" s="5">
        <v>32</v>
      </c>
      <c r="K14" s="34">
        <v>200</v>
      </c>
      <c r="L14" s="34">
        <v>200</v>
      </c>
      <c r="M14" s="5">
        <v>11</v>
      </c>
      <c r="N14" s="29">
        <f t="shared" si="0"/>
        <v>541</v>
      </c>
      <c r="O14" s="29">
        <f t="shared" si="1"/>
        <v>141</v>
      </c>
      <c r="P14" s="29">
        <f t="shared" si="2"/>
        <v>7</v>
      </c>
      <c r="Q14" s="121" t="str">
        <f t="shared" si="3"/>
        <v>м</v>
      </c>
      <c r="R14" s="122">
        <f t="shared" si="4"/>
        <v>10</v>
      </c>
      <c r="S14" s="122"/>
      <c r="AA14" s="18">
        <v>300</v>
      </c>
    </row>
    <row r="15" spans="1:27" ht="12.75" customHeight="1">
      <c r="A15" s="120">
        <f t="shared" si="5"/>
        <v>14</v>
      </c>
      <c r="B15" s="120"/>
      <c r="C15" s="3" t="s">
        <v>281</v>
      </c>
      <c r="D15" s="4" t="s">
        <v>11</v>
      </c>
      <c r="E15" s="124">
        <v>52</v>
      </c>
      <c r="F15" s="5">
        <v>26</v>
      </c>
      <c r="G15" s="26">
        <v>36</v>
      </c>
      <c r="H15" s="5">
        <v>16</v>
      </c>
      <c r="I15" s="26">
        <v>36</v>
      </c>
      <c r="J15" s="124">
        <v>35</v>
      </c>
      <c r="K15" s="5">
        <v>24</v>
      </c>
      <c r="L15" s="5">
        <v>20</v>
      </c>
      <c r="M15" s="5">
        <v>15</v>
      </c>
      <c r="N15" s="29">
        <f t="shared" si="0"/>
        <v>260</v>
      </c>
      <c r="O15" s="29">
        <f t="shared" si="1"/>
        <v>172</v>
      </c>
      <c r="P15" s="29">
        <f t="shared" si="2"/>
        <v>9</v>
      </c>
      <c r="Q15" s="121" t="str">
        <f t="shared" si="3"/>
        <v>м</v>
      </c>
      <c r="R15" s="122">
        <f t="shared" si="4"/>
        <v>15</v>
      </c>
      <c r="S15" s="122"/>
      <c r="AA15" s="18"/>
    </row>
    <row r="16" spans="1:27" ht="12.75" customHeight="1">
      <c r="A16" s="120">
        <f t="shared" si="5"/>
        <v>15</v>
      </c>
      <c r="B16" s="120"/>
      <c r="C16" s="3" t="s">
        <v>259</v>
      </c>
      <c r="D16" s="4" t="s">
        <v>11</v>
      </c>
      <c r="E16" s="124">
        <v>61</v>
      </c>
      <c r="F16" s="124">
        <v>43</v>
      </c>
      <c r="G16" s="34">
        <v>200</v>
      </c>
      <c r="H16" s="124">
        <v>25</v>
      </c>
      <c r="I16" s="26">
        <v>32</v>
      </c>
      <c r="J16" s="5">
        <v>17</v>
      </c>
      <c r="K16" s="5">
        <v>26</v>
      </c>
      <c r="L16" s="5">
        <v>28</v>
      </c>
      <c r="M16" s="124">
        <v>23</v>
      </c>
      <c r="N16" s="29">
        <f t="shared" si="0"/>
        <v>455</v>
      </c>
      <c r="O16" s="29">
        <f t="shared" si="1"/>
        <v>194</v>
      </c>
      <c r="P16" s="29">
        <f t="shared" si="2"/>
        <v>8</v>
      </c>
      <c r="Q16" s="121" t="str">
        <f t="shared" si="3"/>
        <v>м</v>
      </c>
      <c r="R16" s="122">
        <f t="shared" si="4"/>
        <v>17</v>
      </c>
      <c r="S16" s="122"/>
      <c r="AA16" s="18"/>
    </row>
    <row r="17" spans="1:27" ht="12.75" customHeight="1">
      <c r="A17" s="120">
        <f t="shared" si="5"/>
        <v>16</v>
      </c>
      <c r="B17" s="120"/>
      <c r="C17" s="3" t="s">
        <v>207</v>
      </c>
      <c r="D17" s="4" t="s">
        <v>208</v>
      </c>
      <c r="E17" s="124">
        <v>56</v>
      </c>
      <c r="F17" s="124">
        <v>33</v>
      </c>
      <c r="G17" s="26">
        <v>37</v>
      </c>
      <c r="H17" s="5">
        <v>13</v>
      </c>
      <c r="I17" s="34">
        <v>200</v>
      </c>
      <c r="J17" s="5">
        <v>29</v>
      </c>
      <c r="K17" s="34">
        <v>200</v>
      </c>
      <c r="L17" s="5">
        <v>26</v>
      </c>
      <c r="M17" s="5">
        <v>20</v>
      </c>
      <c r="N17" s="29">
        <f t="shared" si="0"/>
        <v>614</v>
      </c>
      <c r="O17" s="29">
        <f t="shared" si="1"/>
        <v>214</v>
      </c>
      <c r="P17" s="29">
        <f t="shared" si="2"/>
        <v>7</v>
      </c>
      <c r="Q17" s="121" t="str">
        <f t="shared" si="3"/>
        <v>м</v>
      </c>
      <c r="R17" s="122">
        <f t="shared" si="4"/>
        <v>13</v>
      </c>
      <c r="S17" s="122"/>
      <c r="AA17" s="18">
        <v>300</v>
      </c>
    </row>
    <row r="18" spans="1:27" ht="12.75" customHeight="1">
      <c r="A18" s="120">
        <f t="shared" si="5"/>
        <v>17</v>
      </c>
      <c r="B18" s="120"/>
      <c r="C18" s="3" t="s">
        <v>164</v>
      </c>
      <c r="D18" s="4"/>
      <c r="E18" s="26">
        <v>41</v>
      </c>
      <c r="F18" s="5">
        <v>28</v>
      </c>
      <c r="G18" s="26">
        <v>38</v>
      </c>
      <c r="H18" s="5">
        <v>14</v>
      </c>
      <c r="I18" s="26">
        <v>25</v>
      </c>
      <c r="J18" s="5">
        <v>31</v>
      </c>
      <c r="K18" s="124">
        <v>46</v>
      </c>
      <c r="L18" s="124">
        <v>39</v>
      </c>
      <c r="M18" s="127">
        <v>200</v>
      </c>
      <c r="N18" s="29">
        <f t="shared" si="0"/>
        <v>462</v>
      </c>
      <c r="O18" s="29">
        <f t="shared" si="1"/>
        <v>216</v>
      </c>
      <c r="P18" s="29">
        <f t="shared" si="2"/>
        <v>8</v>
      </c>
      <c r="Q18" s="121" t="str">
        <f t="shared" si="3"/>
        <v>м</v>
      </c>
      <c r="R18" s="122">
        <f t="shared" si="4"/>
        <v>14</v>
      </c>
      <c r="S18" s="122"/>
      <c r="AA18" s="18">
        <v>300</v>
      </c>
    </row>
    <row r="19" spans="1:27" ht="12.75" customHeight="1">
      <c r="A19" s="120">
        <f t="shared" si="5"/>
        <v>18</v>
      </c>
      <c r="B19" s="120"/>
      <c r="C19" s="3" t="s">
        <v>299</v>
      </c>
      <c r="D19" s="4" t="s">
        <v>300</v>
      </c>
      <c r="E19" s="26">
        <v>38</v>
      </c>
      <c r="F19" s="34">
        <v>200</v>
      </c>
      <c r="G19" s="26">
        <v>41</v>
      </c>
      <c r="H19" s="5">
        <v>15</v>
      </c>
      <c r="I19" s="34">
        <v>200</v>
      </c>
      <c r="J19" s="5">
        <v>30</v>
      </c>
      <c r="K19" s="124">
        <v>43</v>
      </c>
      <c r="L19" s="124">
        <v>36</v>
      </c>
      <c r="M19" s="124">
        <v>27</v>
      </c>
      <c r="N19" s="29">
        <f t="shared" si="0"/>
        <v>630</v>
      </c>
      <c r="O19" s="29">
        <f t="shared" si="1"/>
        <v>230</v>
      </c>
      <c r="P19" s="29">
        <f t="shared" si="2"/>
        <v>7</v>
      </c>
      <c r="Q19" s="121" t="str">
        <f t="shared" si="3"/>
        <v>м</v>
      </c>
      <c r="R19" s="122">
        <f t="shared" si="4"/>
        <v>15</v>
      </c>
      <c r="S19" s="122"/>
      <c r="AA19" s="18">
        <v>300</v>
      </c>
    </row>
    <row r="20" spans="1:27" ht="12.75" customHeight="1">
      <c r="A20" s="120">
        <f t="shared" si="5"/>
        <v>19</v>
      </c>
      <c r="B20" s="120"/>
      <c r="C20" s="3" t="s">
        <v>99</v>
      </c>
      <c r="D20" s="4" t="s">
        <v>54</v>
      </c>
      <c r="E20" s="5">
        <v>11</v>
      </c>
      <c r="F20" s="5">
        <v>7</v>
      </c>
      <c r="G20" s="5">
        <v>8</v>
      </c>
      <c r="H20" s="34">
        <v>200</v>
      </c>
      <c r="I20" s="5">
        <v>4</v>
      </c>
      <c r="J20" s="34">
        <v>200</v>
      </c>
      <c r="K20" s="5">
        <v>2</v>
      </c>
      <c r="L20" s="5">
        <v>4</v>
      </c>
      <c r="M20" s="34">
        <v>200</v>
      </c>
      <c r="N20" s="29">
        <f t="shared" si="0"/>
        <v>636</v>
      </c>
      <c r="O20" s="29">
        <f t="shared" si="1"/>
        <v>236</v>
      </c>
      <c r="P20" s="29">
        <f t="shared" si="2"/>
        <v>6</v>
      </c>
      <c r="Q20" s="121" t="str">
        <f t="shared" si="3"/>
        <v>м</v>
      </c>
      <c r="R20" s="122">
        <f t="shared" si="4"/>
        <v>2</v>
      </c>
      <c r="S20" s="122"/>
      <c r="AA20" s="18"/>
    </row>
    <row r="21" spans="1:27" ht="12.75" customHeight="1">
      <c r="A21" s="120">
        <f t="shared" si="5"/>
        <v>20</v>
      </c>
      <c r="B21" s="120"/>
      <c r="C21" s="3" t="s">
        <v>178</v>
      </c>
      <c r="D21" s="4" t="s">
        <v>151</v>
      </c>
      <c r="E21" s="26">
        <v>32</v>
      </c>
      <c r="F21" s="5">
        <v>24</v>
      </c>
      <c r="G21" s="26">
        <v>44</v>
      </c>
      <c r="H21" s="124">
        <v>32</v>
      </c>
      <c r="I21" s="124">
        <v>46</v>
      </c>
      <c r="J21" s="124">
        <v>36</v>
      </c>
      <c r="K21" s="124">
        <v>34</v>
      </c>
      <c r="L21" s="34">
        <v>200</v>
      </c>
      <c r="M21" s="127">
        <v>200</v>
      </c>
      <c r="N21" s="29">
        <f t="shared" si="0"/>
        <v>648</v>
      </c>
      <c r="O21" s="29">
        <f t="shared" si="1"/>
        <v>248</v>
      </c>
      <c r="P21" s="29">
        <f t="shared" si="2"/>
        <v>7</v>
      </c>
      <c r="Q21" s="121" t="str">
        <f t="shared" si="3"/>
        <v>м</v>
      </c>
      <c r="R21" s="122">
        <f t="shared" si="4"/>
        <v>24</v>
      </c>
      <c r="S21" s="122"/>
      <c r="AA21" s="18"/>
    </row>
    <row r="22" spans="1:27" ht="12.75" customHeight="1">
      <c r="A22" s="120">
        <f t="shared" si="5"/>
        <v>21</v>
      </c>
      <c r="B22" s="120"/>
      <c r="C22" s="3" t="s">
        <v>10</v>
      </c>
      <c r="D22" s="4" t="s">
        <v>11</v>
      </c>
      <c r="E22" s="124">
        <v>70</v>
      </c>
      <c r="F22" s="124">
        <v>44</v>
      </c>
      <c r="G22" s="124">
        <v>60</v>
      </c>
      <c r="H22" s="124">
        <v>35</v>
      </c>
      <c r="I22" s="124">
        <v>45</v>
      </c>
      <c r="J22" s="124">
        <v>53</v>
      </c>
      <c r="K22" s="124">
        <v>41</v>
      </c>
      <c r="L22" s="124">
        <v>34</v>
      </c>
      <c r="M22" s="124">
        <v>29</v>
      </c>
      <c r="N22" s="29">
        <f t="shared" si="0"/>
        <v>411</v>
      </c>
      <c r="O22" s="29">
        <f t="shared" si="1"/>
        <v>281</v>
      </c>
      <c r="P22" s="29">
        <f t="shared" si="2"/>
        <v>9</v>
      </c>
      <c r="Q22" s="121" t="str">
        <f t="shared" si="3"/>
        <v>м</v>
      </c>
      <c r="R22" s="122">
        <f t="shared" si="4"/>
        <v>29</v>
      </c>
      <c r="S22" s="122"/>
      <c r="AA22" s="18"/>
    </row>
    <row r="23" spans="1:27" ht="12.75" customHeight="1">
      <c r="A23" s="120">
        <f t="shared" si="5"/>
        <v>22</v>
      </c>
      <c r="B23" s="120"/>
      <c r="C23" s="3" t="s">
        <v>126</v>
      </c>
      <c r="D23" s="4" t="s">
        <v>11</v>
      </c>
      <c r="E23" s="26">
        <v>24</v>
      </c>
      <c r="F23" s="34">
        <v>200</v>
      </c>
      <c r="G23" s="26">
        <v>25</v>
      </c>
      <c r="H23" s="5">
        <v>11</v>
      </c>
      <c r="I23" s="34">
        <v>200</v>
      </c>
      <c r="J23" s="5">
        <v>20</v>
      </c>
      <c r="K23" s="5">
        <v>14</v>
      </c>
      <c r="L23" s="34">
        <v>200</v>
      </c>
      <c r="M23" s="5">
        <v>14</v>
      </c>
      <c r="N23" s="29">
        <f t="shared" si="0"/>
        <v>708</v>
      </c>
      <c r="O23" s="29">
        <f t="shared" si="1"/>
        <v>308</v>
      </c>
      <c r="P23" s="29">
        <f t="shared" si="2"/>
        <v>6</v>
      </c>
      <c r="Q23" s="121" t="str">
        <f t="shared" si="3"/>
        <v>м</v>
      </c>
      <c r="R23" s="122">
        <f t="shared" si="4"/>
        <v>11</v>
      </c>
      <c r="S23" s="122"/>
      <c r="AA23" s="18"/>
    </row>
    <row r="24" spans="1:27" ht="12.75" customHeight="1">
      <c r="A24" s="120">
        <f t="shared" si="5"/>
        <v>23</v>
      </c>
      <c r="B24" s="120"/>
      <c r="C24" s="3" t="s">
        <v>191</v>
      </c>
      <c r="D24" s="4" t="s">
        <v>71</v>
      </c>
      <c r="E24" s="124">
        <v>63</v>
      </c>
      <c r="F24" s="124">
        <v>42</v>
      </c>
      <c r="G24" s="124">
        <v>56</v>
      </c>
      <c r="H24" s="124">
        <v>34</v>
      </c>
      <c r="I24" s="124">
        <v>49</v>
      </c>
      <c r="J24" s="124">
        <v>47</v>
      </c>
      <c r="K24" s="124">
        <v>40</v>
      </c>
      <c r="L24" s="124">
        <v>40</v>
      </c>
      <c r="M24" s="125">
        <v>200</v>
      </c>
      <c r="N24" s="29">
        <f t="shared" si="0"/>
        <v>571</v>
      </c>
      <c r="O24" s="29">
        <f t="shared" si="1"/>
        <v>308</v>
      </c>
      <c r="P24" s="29">
        <f t="shared" si="2"/>
        <v>8</v>
      </c>
      <c r="Q24" s="121" t="str">
        <f t="shared" si="3"/>
        <v>ж</v>
      </c>
      <c r="R24" s="122">
        <f t="shared" si="4"/>
        <v>34</v>
      </c>
      <c r="S24" s="122"/>
      <c r="AA24" s="18"/>
    </row>
    <row r="25" spans="1:27" ht="12.75" customHeight="1">
      <c r="A25" s="120">
        <f t="shared" si="5"/>
        <v>24</v>
      </c>
      <c r="B25" s="120"/>
      <c r="C25" s="3" t="s">
        <v>33</v>
      </c>
      <c r="D25" s="4" t="s">
        <v>11</v>
      </c>
      <c r="E25" s="126">
        <v>81</v>
      </c>
      <c r="F25" s="124">
        <v>39</v>
      </c>
      <c r="G25" s="124">
        <v>65</v>
      </c>
      <c r="H25" s="124">
        <v>37</v>
      </c>
      <c r="I25" s="124">
        <v>50</v>
      </c>
      <c r="J25" s="124">
        <v>48</v>
      </c>
      <c r="K25" s="124">
        <v>47</v>
      </c>
      <c r="L25" s="124">
        <v>35</v>
      </c>
      <c r="M25" s="127">
        <v>200</v>
      </c>
      <c r="N25" s="29">
        <f t="shared" si="0"/>
        <v>602</v>
      </c>
      <c r="O25" s="29">
        <f t="shared" si="1"/>
        <v>321</v>
      </c>
      <c r="P25" s="29">
        <f t="shared" si="2"/>
        <v>8</v>
      </c>
      <c r="Q25" s="121" t="str">
        <f t="shared" si="3"/>
        <v>м</v>
      </c>
      <c r="R25" s="122">
        <f t="shared" si="4"/>
        <v>35</v>
      </c>
      <c r="S25" s="122"/>
      <c r="AA25" s="18"/>
    </row>
    <row r="26" spans="1:27" ht="12.75" customHeight="1">
      <c r="A26" s="120">
        <f t="shared" si="5"/>
        <v>25</v>
      </c>
      <c r="B26" s="120"/>
      <c r="C26" s="3" t="s">
        <v>44</v>
      </c>
      <c r="D26" s="5" t="s">
        <v>3</v>
      </c>
      <c r="E26" s="34">
        <v>200</v>
      </c>
      <c r="F26" s="34">
        <v>200</v>
      </c>
      <c r="G26" s="26">
        <v>29</v>
      </c>
      <c r="H26" s="5">
        <v>21</v>
      </c>
      <c r="I26" s="26">
        <v>24</v>
      </c>
      <c r="J26" s="5">
        <v>22</v>
      </c>
      <c r="K26" s="5">
        <v>11</v>
      </c>
      <c r="L26" s="5">
        <v>16</v>
      </c>
      <c r="M26" s="127">
        <v>200</v>
      </c>
      <c r="N26" s="29">
        <f t="shared" si="0"/>
        <v>723</v>
      </c>
      <c r="O26" s="29">
        <f t="shared" si="1"/>
        <v>323</v>
      </c>
      <c r="P26" s="29">
        <f t="shared" si="2"/>
        <v>6</v>
      </c>
      <c r="Q26" s="121" t="str">
        <f t="shared" si="3"/>
        <v>м</v>
      </c>
      <c r="R26" s="122">
        <f t="shared" si="4"/>
        <v>11</v>
      </c>
      <c r="S26" s="122"/>
      <c r="AA26" s="18"/>
    </row>
    <row r="27" spans="1:27" ht="12.75" customHeight="1">
      <c r="A27" s="120">
        <f t="shared" si="5"/>
        <v>26</v>
      </c>
      <c r="B27" s="120"/>
      <c r="C27" s="3" t="s">
        <v>306</v>
      </c>
      <c r="D27" s="4" t="s">
        <v>109</v>
      </c>
      <c r="E27" s="124">
        <v>76</v>
      </c>
      <c r="F27" s="124">
        <v>45</v>
      </c>
      <c r="G27" s="124">
        <v>64</v>
      </c>
      <c r="H27" s="124">
        <v>32</v>
      </c>
      <c r="I27" s="126">
        <v>71</v>
      </c>
      <c r="J27" s="124">
        <v>45</v>
      </c>
      <c r="K27" s="124">
        <v>39</v>
      </c>
      <c r="L27" s="34">
        <v>200</v>
      </c>
      <c r="M27" s="124">
        <v>30</v>
      </c>
      <c r="N27" s="29">
        <f t="shared" si="0"/>
        <v>602</v>
      </c>
      <c r="O27" s="29">
        <f t="shared" si="1"/>
        <v>326</v>
      </c>
      <c r="P27" s="29">
        <f t="shared" si="2"/>
        <v>8</v>
      </c>
      <c r="Q27" s="121" t="str">
        <f t="shared" si="3"/>
        <v>м</v>
      </c>
      <c r="R27" s="122">
        <f t="shared" si="4"/>
        <v>30</v>
      </c>
      <c r="S27" s="122"/>
      <c r="AA27" s="18"/>
    </row>
    <row r="28" spans="1:27" ht="12.75" customHeight="1">
      <c r="A28" s="120">
        <f t="shared" si="5"/>
        <v>27</v>
      </c>
      <c r="B28" s="120"/>
      <c r="C28" s="3" t="s">
        <v>185</v>
      </c>
      <c r="D28" s="4" t="s">
        <v>24</v>
      </c>
      <c r="E28" s="124">
        <v>59</v>
      </c>
      <c r="F28" s="124">
        <v>48</v>
      </c>
      <c r="G28" s="124">
        <v>57</v>
      </c>
      <c r="H28" s="34">
        <v>200</v>
      </c>
      <c r="I28" s="124">
        <v>51</v>
      </c>
      <c r="J28" s="124">
        <v>46</v>
      </c>
      <c r="K28" s="124">
        <v>48</v>
      </c>
      <c r="L28" s="124">
        <v>44</v>
      </c>
      <c r="M28" s="124">
        <v>34</v>
      </c>
      <c r="N28" s="29">
        <f t="shared" si="0"/>
        <v>587</v>
      </c>
      <c r="O28" s="29">
        <f t="shared" si="1"/>
        <v>328</v>
      </c>
      <c r="P28" s="29">
        <f t="shared" si="2"/>
        <v>8</v>
      </c>
      <c r="Q28" s="121" t="str">
        <f t="shared" si="3"/>
        <v>м</v>
      </c>
      <c r="R28" s="122">
        <f t="shared" si="4"/>
        <v>34</v>
      </c>
      <c r="S28" s="122"/>
      <c r="AA28" s="18"/>
    </row>
    <row r="29" spans="1:27" ht="12.75" customHeight="1">
      <c r="A29" s="120">
        <f t="shared" si="5"/>
        <v>28</v>
      </c>
      <c r="B29" s="120"/>
      <c r="C29" s="3" t="s">
        <v>32</v>
      </c>
      <c r="D29" s="5" t="s">
        <v>17</v>
      </c>
      <c r="E29" s="34">
        <v>200</v>
      </c>
      <c r="F29" s="126">
        <v>53</v>
      </c>
      <c r="G29" s="124">
        <v>61</v>
      </c>
      <c r="H29" s="124">
        <v>36</v>
      </c>
      <c r="I29" s="124">
        <v>55</v>
      </c>
      <c r="J29" s="126">
        <v>57</v>
      </c>
      <c r="K29" s="124">
        <v>49</v>
      </c>
      <c r="L29" s="124">
        <v>43</v>
      </c>
      <c r="M29" s="124">
        <v>37</v>
      </c>
      <c r="N29" s="29">
        <f t="shared" si="0"/>
        <v>591</v>
      </c>
      <c r="O29" s="29">
        <f t="shared" si="1"/>
        <v>330</v>
      </c>
      <c r="P29" s="29">
        <f t="shared" si="2"/>
        <v>8</v>
      </c>
      <c r="Q29" s="121" t="str">
        <f t="shared" si="3"/>
        <v>м</v>
      </c>
      <c r="R29" s="122">
        <f t="shared" si="4"/>
        <v>36</v>
      </c>
      <c r="S29" s="122"/>
      <c r="AA29" s="18"/>
    </row>
    <row r="30" spans="1:27" ht="12.75" customHeight="1">
      <c r="A30" s="120">
        <f t="shared" si="5"/>
        <v>29</v>
      </c>
      <c r="B30" s="120"/>
      <c r="C30" s="6" t="s">
        <v>301</v>
      </c>
      <c r="D30" s="4" t="s">
        <v>300</v>
      </c>
      <c r="E30" s="26">
        <v>26</v>
      </c>
      <c r="F30" s="34">
        <v>200</v>
      </c>
      <c r="G30" s="26">
        <v>40</v>
      </c>
      <c r="H30" s="5">
        <v>17</v>
      </c>
      <c r="I30" s="34">
        <v>200</v>
      </c>
      <c r="J30" s="5">
        <v>21</v>
      </c>
      <c r="K30" s="34">
        <v>200</v>
      </c>
      <c r="L30" s="5">
        <v>19</v>
      </c>
      <c r="M30" s="5">
        <v>10</v>
      </c>
      <c r="N30" s="29">
        <f t="shared" si="0"/>
        <v>733</v>
      </c>
      <c r="O30" s="29">
        <f t="shared" si="1"/>
        <v>333</v>
      </c>
      <c r="P30" s="29">
        <f t="shared" si="2"/>
        <v>6</v>
      </c>
      <c r="Q30" s="121" t="str">
        <f t="shared" si="3"/>
        <v>м</v>
      </c>
      <c r="R30" s="122">
        <f t="shared" si="4"/>
        <v>10</v>
      </c>
      <c r="S30" s="122"/>
      <c r="AA30" s="18"/>
    </row>
    <row r="31" spans="1:27" ht="12.75" customHeight="1">
      <c r="A31" s="120">
        <f t="shared" si="5"/>
        <v>30</v>
      </c>
      <c r="B31" s="120"/>
      <c r="C31" s="3" t="s">
        <v>265</v>
      </c>
      <c r="D31" s="4" t="s">
        <v>78</v>
      </c>
      <c r="E31" s="26">
        <v>37</v>
      </c>
      <c r="F31" s="34">
        <v>200</v>
      </c>
      <c r="G31" s="26">
        <v>30</v>
      </c>
      <c r="H31" s="34">
        <v>200</v>
      </c>
      <c r="I31" s="26">
        <v>28</v>
      </c>
      <c r="J31" s="5">
        <v>28</v>
      </c>
      <c r="K31" s="34">
        <v>200</v>
      </c>
      <c r="L31" s="5">
        <v>12</v>
      </c>
      <c r="M31" s="5">
        <v>5</v>
      </c>
      <c r="N31" s="29">
        <f t="shared" si="0"/>
        <v>740</v>
      </c>
      <c r="O31" s="29">
        <f t="shared" si="1"/>
        <v>340</v>
      </c>
      <c r="P31" s="29">
        <f t="shared" si="2"/>
        <v>6</v>
      </c>
      <c r="Q31" s="121" t="str">
        <f t="shared" si="3"/>
        <v>м</v>
      </c>
      <c r="R31" s="122">
        <f t="shared" si="4"/>
        <v>5</v>
      </c>
      <c r="S31" s="122"/>
      <c r="AA31" s="18"/>
    </row>
    <row r="32" spans="1:27" ht="12.75" customHeight="1">
      <c r="A32" s="120">
        <f t="shared" si="5"/>
        <v>31</v>
      </c>
      <c r="B32" s="120"/>
      <c r="C32" s="3" t="s">
        <v>215</v>
      </c>
      <c r="D32" s="4" t="s">
        <v>11</v>
      </c>
      <c r="E32" s="124">
        <v>74</v>
      </c>
      <c r="F32" s="124">
        <v>38</v>
      </c>
      <c r="G32" s="124">
        <v>66</v>
      </c>
      <c r="H32" s="126">
        <v>45</v>
      </c>
      <c r="I32" s="34">
        <v>200</v>
      </c>
      <c r="J32" s="124">
        <v>39</v>
      </c>
      <c r="K32" s="124">
        <v>52</v>
      </c>
      <c r="L32" s="126">
        <v>49</v>
      </c>
      <c r="M32" s="127">
        <v>200</v>
      </c>
      <c r="N32" s="29">
        <f t="shared" si="0"/>
        <v>763</v>
      </c>
      <c r="O32" s="29">
        <f t="shared" si="1"/>
        <v>363</v>
      </c>
      <c r="P32" s="29">
        <f t="shared" si="2"/>
        <v>7</v>
      </c>
      <c r="Q32" s="121" t="str">
        <f t="shared" si="3"/>
        <v>м</v>
      </c>
      <c r="R32" s="122">
        <f t="shared" si="4"/>
        <v>38</v>
      </c>
      <c r="S32" s="122"/>
      <c r="AA32" s="18"/>
    </row>
    <row r="33" spans="1:27" ht="12.75" customHeight="1">
      <c r="A33" s="120">
        <f t="shared" si="5"/>
        <v>32</v>
      </c>
      <c r="B33" s="120"/>
      <c r="C33" s="3" t="s">
        <v>211</v>
      </c>
      <c r="D33" s="4" t="s">
        <v>212</v>
      </c>
      <c r="E33" s="34">
        <v>200</v>
      </c>
      <c r="F33" s="34">
        <v>200</v>
      </c>
      <c r="G33" s="126">
        <v>85</v>
      </c>
      <c r="H33" s="126">
        <v>62</v>
      </c>
      <c r="I33" s="126">
        <v>73</v>
      </c>
      <c r="J33" s="126">
        <v>58</v>
      </c>
      <c r="K33" s="124">
        <v>32</v>
      </c>
      <c r="L33" s="5">
        <v>30</v>
      </c>
      <c r="M33" s="124">
        <v>25</v>
      </c>
      <c r="N33" s="29">
        <f t="shared" si="0"/>
        <v>765</v>
      </c>
      <c r="O33" s="29">
        <f t="shared" si="1"/>
        <v>365</v>
      </c>
      <c r="P33" s="29">
        <f t="shared" si="2"/>
        <v>7</v>
      </c>
      <c r="Q33" s="121" t="str">
        <f t="shared" si="3"/>
        <v>ж</v>
      </c>
      <c r="R33" s="122">
        <f t="shared" si="4"/>
        <v>25</v>
      </c>
      <c r="S33" s="122"/>
      <c r="AA33" s="18"/>
    </row>
    <row r="34" spans="1:27" ht="12.75" customHeight="1">
      <c r="A34" s="120">
        <f t="shared" si="5"/>
        <v>33</v>
      </c>
      <c r="B34" s="120"/>
      <c r="C34" s="3" t="s">
        <v>165</v>
      </c>
      <c r="D34" s="4" t="s">
        <v>166</v>
      </c>
      <c r="E34" s="26">
        <v>46</v>
      </c>
      <c r="F34" s="124">
        <v>34</v>
      </c>
      <c r="G34" s="124">
        <v>53</v>
      </c>
      <c r="H34" s="124">
        <v>24</v>
      </c>
      <c r="I34" s="34">
        <v>200</v>
      </c>
      <c r="J34" s="34">
        <v>200</v>
      </c>
      <c r="K34" s="34">
        <v>200</v>
      </c>
      <c r="L34" s="5">
        <v>27</v>
      </c>
      <c r="M34" s="5">
        <v>18</v>
      </c>
      <c r="N34" s="29">
        <f t="shared" si="0"/>
        <v>802</v>
      </c>
      <c r="O34" s="29">
        <f t="shared" si="1"/>
        <v>402</v>
      </c>
      <c r="P34" s="29">
        <f t="shared" si="2"/>
        <v>6</v>
      </c>
      <c r="Q34" s="121" t="str">
        <f aca="true" t="shared" si="6" ref="Q34:Q65">IF(ISNUMBER(SEARCH("Игорь",C34))+ISNUMBER(SEARCH("Илья",C34))+ISNUMBER(SEARCH("Никита",C34))+ISNUMBER(SEARCH("Данила",C34)),"м",IF((RIGHT(C34,1)="а")+(RIGHT(C34,1)="я")+(RIGHT(C34,1)="ь"),"ж","м"))</f>
        <v>м</v>
      </c>
      <c r="R34" s="122">
        <f t="shared" si="4"/>
        <v>18</v>
      </c>
      <c r="S34" s="122"/>
      <c r="AA34" s="18"/>
    </row>
    <row r="35" spans="1:27" ht="12.75" customHeight="1">
      <c r="A35" s="120">
        <f t="shared" si="5"/>
        <v>34</v>
      </c>
      <c r="B35" s="120"/>
      <c r="C35" s="3" t="s">
        <v>226</v>
      </c>
      <c r="D35" s="5" t="s">
        <v>80</v>
      </c>
      <c r="E35" s="34">
        <v>200</v>
      </c>
      <c r="F35" s="124">
        <v>51</v>
      </c>
      <c r="G35" s="126">
        <v>81</v>
      </c>
      <c r="H35" s="126">
        <v>63</v>
      </c>
      <c r="I35" s="126">
        <v>66</v>
      </c>
      <c r="J35" s="126">
        <v>72</v>
      </c>
      <c r="K35" s="126">
        <v>66</v>
      </c>
      <c r="L35" s="126">
        <v>53</v>
      </c>
      <c r="M35" s="126">
        <v>40</v>
      </c>
      <c r="N35" s="29">
        <f t="shared" si="0"/>
        <v>692</v>
      </c>
      <c r="O35" s="29">
        <f t="shared" si="1"/>
        <v>411</v>
      </c>
      <c r="P35" s="29">
        <f t="shared" si="2"/>
        <v>8</v>
      </c>
      <c r="Q35" s="121" t="str">
        <f t="shared" si="6"/>
        <v>м</v>
      </c>
      <c r="R35" s="122">
        <f t="shared" si="4"/>
        <v>40</v>
      </c>
      <c r="S35" s="122"/>
      <c r="AA35" s="18"/>
    </row>
    <row r="36" spans="1:27" ht="12.75" customHeight="1">
      <c r="A36" s="120">
        <f t="shared" si="5"/>
        <v>35</v>
      </c>
      <c r="B36" s="120"/>
      <c r="C36" s="3" t="s">
        <v>253</v>
      </c>
      <c r="D36" s="4" t="s">
        <v>80</v>
      </c>
      <c r="E36" s="124">
        <v>77</v>
      </c>
      <c r="F36" s="126">
        <v>64</v>
      </c>
      <c r="G36" s="126">
        <v>73</v>
      </c>
      <c r="H36" s="126">
        <v>46</v>
      </c>
      <c r="I36" s="124">
        <v>52</v>
      </c>
      <c r="J36" s="124">
        <v>50</v>
      </c>
      <c r="K36" s="124">
        <v>51</v>
      </c>
      <c r="L36" s="34">
        <v>200</v>
      </c>
      <c r="M36" s="127">
        <v>200</v>
      </c>
      <c r="N36" s="29">
        <f t="shared" si="0"/>
        <v>813</v>
      </c>
      <c r="O36" s="29">
        <f t="shared" si="1"/>
        <v>413</v>
      </c>
      <c r="P36" s="29">
        <f t="shared" si="2"/>
        <v>7</v>
      </c>
      <c r="Q36" s="121" t="str">
        <f t="shared" si="6"/>
        <v>м</v>
      </c>
      <c r="R36" s="122">
        <f t="shared" si="4"/>
        <v>46</v>
      </c>
      <c r="S36" s="122"/>
      <c r="AA36" s="18"/>
    </row>
    <row r="37" spans="1:27" ht="12.75" customHeight="1">
      <c r="A37" s="120">
        <f t="shared" si="5"/>
        <v>36</v>
      </c>
      <c r="B37" s="120"/>
      <c r="C37" s="3" t="s">
        <v>121</v>
      </c>
      <c r="D37" s="4" t="s">
        <v>109</v>
      </c>
      <c r="E37" s="126">
        <v>98</v>
      </c>
      <c r="F37" s="34">
        <v>200</v>
      </c>
      <c r="G37" s="126">
        <v>71</v>
      </c>
      <c r="H37" s="124">
        <v>38</v>
      </c>
      <c r="I37" s="124">
        <v>56</v>
      </c>
      <c r="J37" s="126">
        <v>60</v>
      </c>
      <c r="K37" s="34">
        <v>200</v>
      </c>
      <c r="L37" s="126">
        <v>51</v>
      </c>
      <c r="M37" s="126">
        <v>42</v>
      </c>
      <c r="N37" s="29">
        <f t="shared" si="0"/>
        <v>816</v>
      </c>
      <c r="O37" s="29">
        <f t="shared" si="1"/>
        <v>416</v>
      </c>
      <c r="P37" s="29">
        <f t="shared" si="2"/>
        <v>7</v>
      </c>
      <c r="Q37" s="121" t="str">
        <f t="shared" si="6"/>
        <v>м</v>
      </c>
      <c r="R37" s="122">
        <f t="shared" si="4"/>
        <v>38</v>
      </c>
      <c r="S37" s="122"/>
      <c r="AA37" s="18"/>
    </row>
    <row r="38" spans="1:27" ht="12.75" customHeight="1">
      <c r="A38" s="120">
        <f t="shared" si="5"/>
        <v>37</v>
      </c>
      <c r="B38" s="120"/>
      <c r="C38" s="3" t="s">
        <v>38</v>
      </c>
      <c r="D38" s="4" t="s">
        <v>39</v>
      </c>
      <c r="E38" s="124">
        <v>72</v>
      </c>
      <c r="F38" s="34">
        <v>200</v>
      </c>
      <c r="G38" s="124">
        <v>68</v>
      </c>
      <c r="H38" s="126">
        <v>66</v>
      </c>
      <c r="I38" s="126">
        <v>70</v>
      </c>
      <c r="J38" s="126">
        <v>66</v>
      </c>
      <c r="K38" s="126">
        <v>54</v>
      </c>
      <c r="L38" s="124">
        <v>46</v>
      </c>
      <c r="M38" s="126">
        <v>46</v>
      </c>
      <c r="N38" s="29">
        <f t="shared" si="0"/>
        <v>688</v>
      </c>
      <c r="O38" s="29">
        <f t="shared" si="1"/>
        <v>416</v>
      </c>
      <c r="P38" s="29">
        <f t="shared" si="2"/>
        <v>8</v>
      </c>
      <c r="Q38" s="121" t="str">
        <f t="shared" si="6"/>
        <v>м</v>
      </c>
      <c r="R38" s="122">
        <f t="shared" si="4"/>
        <v>46</v>
      </c>
      <c r="S38" s="122"/>
      <c r="AA38" s="18"/>
    </row>
    <row r="39" spans="1:27" ht="12.75" customHeight="1">
      <c r="A39" s="120">
        <f t="shared" si="5"/>
        <v>38</v>
      </c>
      <c r="B39" s="120"/>
      <c r="C39" s="3" t="s">
        <v>123</v>
      </c>
      <c r="D39" s="4" t="s">
        <v>118</v>
      </c>
      <c r="E39" s="124">
        <v>55</v>
      </c>
      <c r="F39" s="34">
        <v>200</v>
      </c>
      <c r="G39" s="124">
        <v>48</v>
      </c>
      <c r="H39" s="5">
        <v>23</v>
      </c>
      <c r="I39" s="34">
        <v>200</v>
      </c>
      <c r="J39" s="124">
        <v>34</v>
      </c>
      <c r="K39" s="5">
        <v>28</v>
      </c>
      <c r="L39" s="5">
        <v>29</v>
      </c>
      <c r="M39" s="127">
        <v>200</v>
      </c>
      <c r="N39" s="29">
        <f t="shared" si="0"/>
        <v>817</v>
      </c>
      <c r="O39" s="29">
        <f t="shared" si="1"/>
        <v>417</v>
      </c>
      <c r="P39" s="29">
        <f t="shared" si="2"/>
        <v>6</v>
      </c>
      <c r="Q39" s="121" t="str">
        <f t="shared" si="6"/>
        <v>м</v>
      </c>
      <c r="R39" s="122">
        <f t="shared" si="4"/>
        <v>23</v>
      </c>
      <c r="S39" s="122"/>
      <c r="AA39" s="18"/>
    </row>
    <row r="40" spans="1:27" ht="12.75" customHeight="1">
      <c r="A40" s="120">
        <f t="shared" si="5"/>
        <v>39</v>
      </c>
      <c r="B40" s="120"/>
      <c r="C40" s="3" t="s">
        <v>149</v>
      </c>
      <c r="D40" s="5" t="s">
        <v>11</v>
      </c>
      <c r="E40" s="34">
        <v>200</v>
      </c>
      <c r="F40" s="124">
        <v>36</v>
      </c>
      <c r="G40" s="124">
        <v>51</v>
      </c>
      <c r="H40" s="124">
        <v>30</v>
      </c>
      <c r="I40" s="124">
        <v>39</v>
      </c>
      <c r="J40" s="34">
        <v>200</v>
      </c>
      <c r="K40" s="5">
        <v>31</v>
      </c>
      <c r="L40" s="124">
        <v>31</v>
      </c>
      <c r="M40" s="127">
        <v>200</v>
      </c>
      <c r="N40" s="29">
        <f t="shared" si="0"/>
        <v>818</v>
      </c>
      <c r="O40" s="29">
        <f t="shared" si="1"/>
        <v>418</v>
      </c>
      <c r="P40" s="29">
        <f t="shared" si="2"/>
        <v>6</v>
      </c>
      <c r="Q40" s="121" t="str">
        <f t="shared" si="6"/>
        <v>м</v>
      </c>
      <c r="R40" s="122">
        <f t="shared" si="4"/>
        <v>30</v>
      </c>
      <c r="S40" s="122"/>
      <c r="AA40" s="18"/>
    </row>
    <row r="41" spans="1:27" ht="12.75" customHeight="1">
      <c r="A41" s="120">
        <f t="shared" si="5"/>
        <v>40</v>
      </c>
      <c r="B41" s="120"/>
      <c r="C41" s="3" t="s">
        <v>189</v>
      </c>
      <c r="D41" s="4" t="s">
        <v>71</v>
      </c>
      <c r="E41" s="124">
        <v>78</v>
      </c>
      <c r="F41" s="126">
        <v>66</v>
      </c>
      <c r="G41" s="126">
        <v>89</v>
      </c>
      <c r="H41" s="126">
        <v>60</v>
      </c>
      <c r="I41" s="126">
        <v>64</v>
      </c>
      <c r="J41" s="126">
        <v>61</v>
      </c>
      <c r="K41" s="126">
        <v>65</v>
      </c>
      <c r="L41" s="126">
        <v>59</v>
      </c>
      <c r="M41" s="126">
        <v>50</v>
      </c>
      <c r="N41" s="29">
        <f t="shared" si="0"/>
        <v>592</v>
      </c>
      <c r="O41" s="29">
        <f t="shared" si="1"/>
        <v>425</v>
      </c>
      <c r="P41" s="29">
        <f t="shared" si="2"/>
        <v>9</v>
      </c>
      <c r="Q41" s="121" t="str">
        <f t="shared" si="6"/>
        <v>м</v>
      </c>
      <c r="R41" s="122">
        <f t="shared" si="4"/>
        <v>50</v>
      </c>
      <c r="S41" s="122"/>
      <c r="AA41" s="18"/>
    </row>
    <row r="42" spans="1:27" ht="12.75" customHeight="1">
      <c r="A42" s="120">
        <f t="shared" si="5"/>
        <v>41</v>
      </c>
      <c r="B42" s="120"/>
      <c r="C42" s="3" t="s">
        <v>269</v>
      </c>
      <c r="D42" s="4" t="s">
        <v>11</v>
      </c>
      <c r="E42" s="126">
        <v>80</v>
      </c>
      <c r="F42" s="124">
        <v>32</v>
      </c>
      <c r="G42" s="26">
        <v>46</v>
      </c>
      <c r="H42" s="5">
        <v>20</v>
      </c>
      <c r="I42" s="26">
        <v>33</v>
      </c>
      <c r="J42" s="34">
        <v>200</v>
      </c>
      <c r="K42" s="34">
        <v>200</v>
      </c>
      <c r="L42" s="5">
        <v>22</v>
      </c>
      <c r="M42" s="127">
        <v>200</v>
      </c>
      <c r="N42" s="29">
        <f t="shared" si="0"/>
        <v>833</v>
      </c>
      <c r="O42" s="29">
        <f t="shared" si="1"/>
        <v>433</v>
      </c>
      <c r="P42" s="29">
        <f t="shared" si="2"/>
        <v>6</v>
      </c>
      <c r="Q42" s="121" t="str">
        <f t="shared" si="6"/>
        <v>м</v>
      </c>
      <c r="R42" s="122">
        <f t="shared" si="4"/>
        <v>20</v>
      </c>
      <c r="S42" s="122"/>
      <c r="AA42" s="18"/>
    </row>
    <row r="43" spans="1:27" ht="12.75" customHeight="1">
      <c r="A43" s="120">
        <f t="shared" si="5"/>
        <v>42</v>
      </c>
      <c r="B43" s="120"/>
      <c r="C43" s="3" t="s">
        <v>72</v>
      </c>
      <c r="D43" s="4" t="s">
        <v>73</v>
      </c>
      <c r="E43" s="5">
        <v>12</v>
      </c>
      <c r="F43" s="34">
        <v>200</v>
      </c>
      <c r="G43" s="5">
        <v>5</v>
      </c>
      <c r="H43" s="34">
        <v>200</v>
      </c>
      <c r="I43" s="5">
        <v>9</v>
      </c>
      <c r="J43" s="5">
        <v>3</v>
      </c>
      <c r="K43" s="5">
        <v>5</v>
      </c>
      <c r="L43" s="34">
        <v>200</v>
      </c>
      <c r="M43" s="127">
        <v>200</v>
      </c>
      <c r="N43" s="29">
        <f t="shared" si="0"/>
        <v>834</v>
      </c>
      <c r="O43" s="29">
        <f t="shared" si="1"/>
        <v>434</v>
      </c>
      <c r="P43" s="29">
        <f t="shared" si="2"/>
        <v>5</v>
      </c>
      <c r="Q43" s="121" t="str">
        <f t="shared" si="6"/>
        <v>м</v>
      </c>
      <c r="R43" s="122">
        <f t="shared" si="4"/>
        <v>3</v>
      </c>
      <c r="S43" s="122"/>
      <c r="AA43" s="18"/>
    </row>
    <row r="44" spans="1:27" ht="12.75" customHeight="1">
      <c r="A44" s="120">
        <f t="shared" si="5"/>
        <v>43</v>
      </c>
      <c r="B44" s="120"/>
      <c r="C44" s="3" t="s">
        <v>112</v>
      </c>
      <c r="D44" s="4" t="s">
        <v>113</v>
      </c>
      <c r="E44" s="34">
        <v>200</v>
      </c>
      <c r="F44" s="126">
        <v>59</v>
      </c>
      <c r="G44" s="126">
        <v>91</v>
      </c>
      <c r="H44" s="126">
        <v>51</v>
      </c>
      <c r="I44" s="126">
        <v>82</v>
      </c>
      <c r="J44" s="126">
        <v>76</v>
      </c>
      <c r="K44" s="126">
        <v>59</v>
      </c>
      <c r="L44" s="126">
        <v>63</v>
      </c>
      <c r="M44" s="126">
        <v>49</v>
      </c>
      <c r="N44" s="29">
        <f t="shared" si="0"/>
        <v>730</v>
      </c>
      <c r="O44" s="29">
        <f t="shared" si="1"/>
        <v>439</v>
      </c>
      <c r="P44" s="29">
        <f t="shared" si="2"/>
        <v>8</v>
      </c>
      <c r="Q44" s="121" t="str">
        <f t="shared" si="6"/>
        <v>ж</v>
      </c>
      <c r="R44" s="122">
        <f t="shared" si="4"/>
        <v>49</v>
      </c>
      <c r="S44" s="122"/>
      <c r="AA44" s="18"/>
    </row>
    <row r="45" spans="1:27" ht="12.75" customHeight="1">
      <c r="A45" s="120">
        <f t="shared" si="5"/>
        <v>44</v>
      </c>
      <c r="B45" s="120"/>
      <c r="C45" s="3" t="s">
        <v>94</v>
      </c>
      <c r="D45" s="4" t="s">
        <v>51</v>
      </c>
      <c r="E45" s="34">
        <v>200</v>
      </c>
      <c r="F45" s="34">
        <v>200</v>
      </c>
      <c r="G45" s="126">
        <v>72</v>
      </c>
      <c r="H45" s="126">
        <v>56</v>
      </c>
      <c r="I45" s="126">
        <v>65</v>
      </c>
      <c r="J45" s="126">
        <v>75</v>
      </c>
      <c r="K45" s="126">
        <v>58</v>
      </c>
      <c r="L45" s="126">
        <v>65</v>
      </c>
      <c r="M45" s="126">
        <v>54</v>
      </c>
      <c r="N45" s="29">
        <f t="shared" si="0"/>
        <v>845</v>
      </c>
      <c r="O45" s="29">
        <f t="shared" si="1"/>
        <v>445</v>
      </c>
      <c r="P45" s="29">
        <f t="shared" si="2"/>
        <v>7</v>
      </c>
      <c r="Q45" s="121" t="str">
        <f t="shared" si="6"/>
        <v>м</v>
      </c>
      <c r="R45" s="122">
        <f t="shared" si="4"/>
        <v>54</v>
      </c>
      <c r="S45" s="122"/>
      <c r="AA45" s="18"/>
    </row>
    <row r="46" spans="1:27" ht="12.75" customHeight="1">
      <c r="A46" s="120">
        <f t="shared" si="5"/>
        <v>45</v>
      </c>
      <c r="B46" s="120"/>
      <c r="C46" s="3" t="s">
        <v>105</v>
      </c>
      <c r="D46" s="4" t="s">
        <v>11</v>
      </c>
      <c r="E46" s="124">
        <v>60</v>
      </c>
      <c r="F46" s="124">
        <v>37</v>
      </c>
      <c r="G46" s="124">
        <v>54</v>
      </c>
      <c r="H46" s="34">
        <v>200</v>
      </c>
      <c r="I46" s="34">
        <v>200</v>
      </c>
      <c r="J46" s="124">
        <v>37</v>
      </c>
      <c r="K46" s="124">
        <v>33</v>
      </c>
      <c r="L46" s="5">
        <v>25</v>
      </c>
      <c r="M46" s="127">
        <v>200</v>
      </c>
      <c r="N46" s="29">
        <f t="shared" si="0"/>
        <v>846</v>
      </c>
      <c r="O46" s="29">
        <f t="shared" si="1"/>
        <v>446</v>
      </c>
      <c r="P46" s="29">
        <f t="shared" si="2"/>
        <v>6</v>
      </c>
      <c r="Q46" s="121" t="str">
        <f t="shared" si="6"/>
        <v>м</v>
      </c>
      <c r="R46" s="122">
        <f t="shared" si="4"/>
        <v>25</v>
      </c>
      <c r="S46" s="122"/>
      <c r="AA46" s="18">
        <v>300</v>
      </c>
    </row>
    <row r="47" spans="1:27" ht="12.75" customHeight="1">
      <c r="A47" s="120">
        <f t="shared" si="5"/>
        <v>46</v>
      </c>
      <c r="B47" s="120"/>
      <c r="C47" s="3" t="s">
        <v>96</v>
      </c>
      <c r="D47" s="4" t="s">
        <v>63</v>
      </c>
      <c r="E47" s="124">
        <v>57</v>
      </c>
      <c r="F47" s="124">
        <v>40</v>
      </c>
      <c r="G47" s="124">
        <v>50</v>
      </c>
      <c r="H47" s="124">
        <v>27</v>
      </c>
      <c r="I47" s="124">
        <v>47</v>
      </c>
      <c r="J47" s="34">
        <v>200</v>
      </c>
      <c r="K47" s="34">
        <v>200</v>
      </c>
      <c r="L47" s="34">
        <v>200</v>
      </c>
      <c r="M47" s="124">
        <v>31</v>
      </c>
      <c r="N47" s="29">
        <f t="shared" si="0"/>
        <v>852</v>
      </c>
      <c r="O47" s="29">
        <f t="shared" si="1"/>
        <v>452</v>
      </c>
      <c r="P47" s="29">
        <f t="shared" si="2"/>
        <v>6</v>
      </c>
      <c r="Q47" s="121" t="str">
        <f t="shared" si="6"/>
        <v>м</v>
      </c>
      <c r="R47" s="122">
        <f t="shared" si="4"/>
        <v>27</v>
      </c>
      <c r="S47" s="122"/>
      <c r="AA47" s="18"/>
    </row>
    <row r="48" spans="1:27" ht="12.75" customHeight="1">
      <c r="A48" s="120">
        <f t="shared" si="5"/>
        <v>47</v>
      </c>
      <c r="B48" s="120"/>
      <c r="C48" s="3" t="s">
        <v>268</v>
      </c>
      <c r="D48" s="4" t="s">
        <v>9</v>
      </c>
      <c r="E48" s="126">
        <v>84</v>
      </c>
      <c r="F48" s="126">
        <v>68</v>
      </c>
      <c r="G48" s="34">
        <v>200</v>
      </c>
      <c r="H48" s="126">
        <v>57</v>
      </c>
      <c r="I48" s="126">
        <v>84</v>
      </c>
      <c r="J48" s="126">
        <v>83</v>
      </c>
      <c r="K48" s="126">
        <v>56</v>
      </c>
      <c r="L48" s="126">
        <v>61</v>
      </c>
      <c r="M48" s="126">
        <v>47</v>
      </c>
      <c r="N48" s="29">
        <f t="shared" si="0"/>
        <v>740</v>
      </c>
      <c r="O48" s="29">
        <f t="shared" si="1"/>
        <v>456</v>
      </c>
      <c r="P48" s="29">
        <f t="shared" si="2"/>
        <v>8</v>
      </c>
      <c r="Q48" s="121" t="str">
        <f t="shared" si="6"/>
        <v>м</v>
      </c>
      <c r="R48" s="122">
        <f t="shared" si="4"/>
        <v>47</v>
      </c>
      <c r="S48" s="122"/>
      <c r="AA48" s="18">
        <v>300</v>
      </c>
    </row>
    <row r="49" spans="1:27" ht="12.75" customHeight="1">
      <c r="A49" s="120">
        <f t="shared" si="5"/>
        <v>48</v>
      </c>
      <c r="B49" s="120"/>
      <c r="C49" s="3" t="s">
        <v>193</v>
      </c>
      <c r="D49" s="5" t="s">
        <v>17</v>
      </c>
      <c r="E49" s="34">
        <v>200</v>
      </c>
      <c r="F49" s="126">
        <v>58</v>
      </c>
      <c r="G49" s="126">
        <v>80</v>
      </c>
      <c r="H49" s="126">
        <v>59</v>
      </c>
      <c r="I49" s="126">
        <v>72</v>
      </c>
      <c r="J49" s="126">
        <v>86</v>
      </c>
      <c r="K49" s="126">
        <v>60</v>
      </c>
      <c r="L49" s="126">
        <v>69</v>
      </c>
      <c r="M49" s="126">
        <v>59</v>
      </c>
      <c r="N49" s="29">
        <f t="shared" si="0"/>
        <v>743</v>
      </c>
      <c r="O49" s="29">
        <f t="shared" si="1"/>
        <v>457</v>
      </c>
      <c r="P49" s="29">
        <f t="shared" si="2"/>
        <v>8</v>
      </c>
      <c r="Q49" s="121" t="str">
        <f t="shared" si="6"/>
        <v>ж</v>
      </c>
      <c r="R49" s="122">
        <f t="shared" si="4"/>
        <v>58</v>
      </c>
      <c r="S49" s="122"/>
      <c r="AA49" s="18"/>
    </row>
    <row r="50" spans="1:27" ht="12.75" customHeight="1">
      <c r="A50" s="120">
        <f t="shared" si="5"/>
        <v>49</v>
      </c>
      <c r="B50" s="120"/>
      <c r="C50" s="3" t="s">
        <v>128</v>
      </c>
      <c r="D50" s="4" t="s">
        <v>109</v>
      </c>
      <c r="E50" s="26">
        <v>34</v>
      </c>
      <c r="F50" s="5">
        <v>30</v>
      </c>
      <c r="G50" s="124">
        <v>52</v>
      </c>
      <c r="H50" s="124">
        <v>43</v>
      </c>
      <c r="I50" s="126">
        <v>58</v>
      </c>
      <c r="J50" s="124">
        <v>43</v>
      </c>
      <c r="K50" s="34">
        <v>200</v>
      </c>
      <c r="L50" s="34">
        <v>200</v>
      </c>
      <c r="M50" s="127">
        <v>200</v>
      </c>
      <c r="N50" s="29">
        <f t="shared" si="0"/>
        <v>860</v>
      </c>
      <c r="O50" s="29">
        <f t="shared" si="1"/>
        <v>460</v>
      </c>
      <c r="P50" s="29">
        <f t="shared" si="2"/>
        <v>6</v>
      </c>
      <c r="Q50" s="121" t="str">
        <f t="shared" si="6"/>
        <v>ж</v>
      </c>
      <c r="R50" s="122">
        <f t="shared" si="4"/>
        <v>30</v>
      </c>
      <c r="S50" s="122"/>
      <c r="AA50" s="18">
        <v>300</v>
      </c>
    </row>
    <row r="51" spans="1:27" ht="12.75" customHeight="1">
      <c r="A51" s="120">
        <f t="shared" si="5"/>
        <v>50</v>
      </c>
      <c r="B51" s="130"/>
      <c r="C51" s="3" t="s">
        <v>133</v>
      </c>
      <c r="D51" s="5" t="s">
        <v>19</v>
      </c>
      <c r="E51" s="126">
        <v>89</v>
      </c>
      <c r="F51" s="126">
        <v>62</v>
      </c>
      <c r="G51" s="126">
        <v>88</v>
      </c>
      <c r="H51" s="126">
        <v>49</v>
      </c>
      <c r="I51" s="126">
        <v>77</v>
      </c>
      <c r="J51" s="126">
        <v>82</v>
      </c>
      <c r="K51" s="126">
        <v>69</v>
      </c>
      <c r="L51" s="126">
        <v>72</v>
      </c>
      <c r="M51" s="126">
        <v>58</v>
      </c>
      <c r="N51" s="29">
        <f t="shared" si="0"/>
        <v>646</v>
      </c>
      <c r="O51" s="29">
        <f t="shared" si="1"/>
        <v>469</v>
      </c>
      <c r="P51" s="29">
        <f t="shared" si="2"/>
        <v>9</v>
      </c>
      <c r="Q51" s="121" t="str">
        <f t="shared" si="6"/>
        <v>м</v>
      </c>
      <c r="R51" s="122">
        <f t="shared" si="4"/>
        <v>49</v>
      </c>
      <c r="S51" s="122"/>
      <c r="AA51" s="18">
        <v>300</v>
      </c>
    </row>
    <row r="52" spans="1:27" ht="12.75" customHeight="1">
      <c r="A52" s="120">
        <f t="shared" si="5"/>
        <v>51</v>
      </c>
      <c r="B52" s="120"/>
      <c r="C52" s="3" t="s">
        <v>127</v>
      </c>
      <c r="D52" s="4" t="s">
        <v>80</v>
      </c>
      <c r="E52" s="124">
        <v>65</v>
      </c>
      <c r="F52" s="124">
        <v>41</v>
      </c>
      <c r="G52" s="124">
        <v>49</v>
      </c>
      <c r="H52" s="34">
        <v>200</v>
      </c>
      <c r="I52" s="26">
        <v>35</v>
      </c>
      <c r="J52" s="124">
        <v>40</v>
      </c>
      <c r="K52" s="34">
        <v>200</v>
      </c>
      <c r="L52" s="124">
        <v>42</v>
      </c>
      <c r="M52" s="127">
        <v>200</v>
      </c>
      <c r="N52" s="29">
        <f t="shared" si="0"/>
        <v>872</v>
      </c>
      <c r="O52" s="29">
        <f t="shared" si="1"/>
        <v>472</v>
      </c>
      <c r="P52" s="29">
        <f t="shared" si="2"/>
        <v>6</v>
      </c>
      <c r="Q52" s="121" t="str">
        <f t="shared" si="6"/>
        <v>м</v>
      </c>
      <c r="R52" s="122">
        <f t="shared" si="4"/>
        <v>35</v>
      </c>
      <c r="S52" s="122"/>
      <c r="AA52" s="123">
        <v>348.62</v>
      </c>
    </row>
    <row r="53" spans="1:27" ht="12.75" customHeight="1">
      <c r="A53" s="120">
        <f t="shared" si="5"/>
        <v>52</v>
      </c>
      <c r="B53" s="120"/>
      <c r="C53" s="3" t="s">
        <v>247</v>
      </c>
      <c r="D53" s="5" t="s">
        <v>138</v>
      </c>
      <c r="E53" s="34">
        <v>200</v>
      </c>
      <c r="F53" s="126">
        <v>57</v>
      </c>
      <c r="G53" s="126">
        <v>69</v>
      </c>
      <c r="H53" s="124">
        <v>28</v>
      </c>
      <c r="I53" s="124">
        <v>48</v>
      </c>
      <c r="J53" s="124">
        <v>49</v>
      </c>
      <c r="K53" s="34">
        <v>200</v>
      </c>
      <c r="L53" s="124">
        <v>33</v>
      </c>
      <c r="M53" s="127">
        <v>200</v>
      </c>
      <c r="N53" s="29">
        <f t="shared" si="0"/>
        <v>884</v>
      </c>
      <c r="O53" s="29">
        <f t="shared" si="1"/>
        <v>484</v>
      </c>
      <c r="P53" s="29">
        <f t="shared" si="2"/>
        <v>6</v>
      </c>
      <c r="Q53" s="121" t="str">
        <f t="shared" si="6"/>
        <v>м</v>
      </c>
      <c r="R53" s="122">
        <f t="shared" si="4"/>
        <v>28</v>
      </c>
      <c r="S53" s="122"/>
      <c r="AA53" s="123">
        <v>398.23</v>
      </c>
    </row>
    <row r="54" spans="1:27" ht="12.75" customHeight="1">
      <c r="A54" s="120">
        <f t="shared" si="5"/>
        <v>53</v>
      </c>
      <c r="B54" s="120"/>
      <c r="C54" s="3" t="s">
        <v>171</v>
      </c>
      <c r="D54" s="4" t="s">
        <v>80</v>
      </c>
      <c r="E54" s="26">
        <v>19</v>
      </c>
      <c r="F54" s="34">
        <v>200</v>
      </c>
      <c r="G54" s="5">
        <v>24</v>
      </c>
      <c r="H54" s="34">
        <v>200</v>
      </c>
      <c r="I54" s="34">
        <v>200</v>
      </c>
      <c r="J54" s="5">
        <v>18</v>
      </c>
      <c r="K54" s="5">
        <v>22</v>
      </c>
      <c r="L54" s="34">
        <v>200</v>
      </c>
      <c r="M54" s="5">
        <v>21</v>
      </c>
      <c r="N54" s="29">
        <f t="shared" si="0"/>
        <v>904</v>
      </c>
      <c r="O54" s="29">
        <f t="shared" si="1"/>
        <v>504</v>
      </c>
      <c r="P54" s="29">
        <f t="shared" si="2"/>
        <v>5</v>
      </c>
      <c r="Q54" s="121" t="str">
        <f t="shared" si="6"/>
        <v>м</v>
      </c>
      <c r="R54" s="122">
        <f t="shared" si="4"/>
        <v>18</v>
      </c>
      <c r="S54" s="122"/>
      <c r="AA54" s="18">
        <v>300</v>
      </c>
    </row>
    <row r="55" spans="1:27" ht="12.75" customHeight="1">
      <c r="A55" s="120">
        <f t="shared" si="5"/>
        <v>54</v>
      </c>
      <c r="B55" s="120"/>
      <c r="C55" s="3" t="s">
        <v>293</v>
      </c>
      <c r="D55" s="4" t="s">
        <v>63</v>
      </c>
      <c r="E55" s="34">
        <v>200</v>
      </c>
      <c r="F55" s="34">
        <v>200</v>
      </c>
      <c r="G55" s="124">
        <v>63</v>
      </c>
      <c r="H55" s="124">
        <v>29</v>
      </c>
      <c r="I55" s="124">
        <v>54</v>
      </c>
      <c r="J55" s="126">
        <v>62</v>
      </c>
      <c r="K55" s="34">
        <v>200</v>
      </c>
      <c r="L55" s="126">
        <v>52</v>
      </c>
      <c r="M55" s="126">
        <v>48</v>
      </c>
      <c r="N55" s="29">
        <f t="shared" si="0"/>
        <v>908</v>
      </c>
      <c r="O55" s="29">
        <f t="shared" si="1"/>
        <v>508</v>
      </c>
      <c r="P55" s="29">
        <f t="shared" si="2"/>
        <v>6</v>
      </c>
      <c r="Q55" s="121" t="str">
        <f t="shared" si="6"/>
        <v>м</v>
      </c>
      <c r="R55" s="122">
        <f t="shared" si="4"/>
        <v>29</v>
      </c>
      <c r="S55" s="122"/>
      <c r="AA55" s="18">
        <v>300</v>
      </c>
    </row>
    <row r="56" spans="1:27" ht="12.75" customHeight="1">
      <c r="A56" s="120">
        <f t="shared" si="5"/>
        <v>55</v>
      </c>
      <c r="B56" s="120"/>
      <c r="C56" s="3" t="s">
        <v>29</v>
      </c>
      <c r="D56" s="4" t="s">
        <v>30</v>
      </c>
      <c r="E56" s="26">
        <v>17</v>
      </c>
      <c r="F56" s="5">
        <v>22</v>
      </c>
      <c r="G56" s="26">
        <v>28</v>
      </c>
      <c r="H56" s="34">
        <v>200</v>
      </c>
      <c r="I56" s="34">
        <v>200</v>
      </c>
      <c r="J56" s="5">
        <v>26</v>
      </c>
      <c r="K56" s="34">
        <v>200</v>
      </c>
      <c r="L56" s="34">
        <v>200</v>
      </c>
      <c r="M56" s="5">
        <v>16</v>
      </c>
      <c r="N56" s="29">
        <f t="shared" si="0"/>
        <v>909</v>
      </c>
      <c r="O56" s="29">
        <f t="shared" si="1"/>
        <v>509</v>
      </c>
      <c r="P56" s="29">
        <f t="shared" si="2"/>
        <v>5</v>
      </c>
      <c r="Q56" s="121" t="str">
        <f t="shared" si="6"/>
        <v>м</v>
      </c>
      <c r="R56" s="122">
        <f t="shared" si="4"/>
        <v>16</v>
      </c>
      <c r="S56" s="122"/>
      <c r="AA56" s="123">
        <v>398.23</v>
      </c>
    </row>
    <row r="57" spans="1:27" ht="12.75" customHeight="1">
      <c r="A57" s="120">
        <f t="shared" si="5"/>
        <v>56</v>
      </c>
      <c r="B57" s="120"/>
      <c r="C57" s="3" t="s">
        <v>150</v>
      </c>
      <c r="D57" s="4" t="s">
        <v>151</v>
      </c>
      <c r="E57" s="26">
        <v>29</v>
      </c>
      <c r="F57" s="5">
        <v>16</v>
      </c>
      <c r="G57" s="26">
        <v>33</v>
      </c>
      <c r="H57" s="5">
        <v>19</v>
      </c>
      <c r="I57" s="26">
        <v>27</v>
      </c>
      <c r="J57" s="34">
        <v>200</v>
      </c>
      <c r="K57" s="34">
        <v>200</v>
      </c>
      <c r="L57" s="34">
        <v>200</v>
      </c>
      <c r="M57" s="127">
        <v>200</v>
      </c>
      <c r="N57" s="29">
        <f t="shared" si="0"/>
        <v>924</v>
      </c>
      <c r="O57" s="29">
        <f t="shared" si="1"/>
        <v>524</v>
      </c>
      <c r="P57" s="29">
        <f t="shared" si="2"/>
        <v>5</v>
      </c>
      <c r="Q57" s="121" t="str">
        <f t="shared" si="6"/>
        <v>м</v>
      </c>
      <c r="R57" s="122">
        <f t="shared" si="4"/>
        <v>16</v>
      </c>
      <c r="S57" s="122"/>
      <c r="AA57" s="123">
        <v>453.9</v>
      </c>
    </row>
    <row r="58" spans="1:27" ht="12.75" customHeight="1">
      <c r="A58" s="120">
        <f t="shared" si="5"/>
        <v>57</v>
      </c>
      <c r="B58" s="120"/>
      <c r="C58" s="3" t="s">
        <v>45</v>
      </c>
      <c r="D58" s="4" t="s">
        <v>11</v>
      </c>
      <c r="E58" s="124">
        <v>50</v>
      </c>
      <c r="F58" s="5">
        <v>14</v>
      </c>
      <c r="G58" s="5">
        <v>22</v>
      </c>
      <c r="H58" s="34">
        <v>200</v>
      </c>
      <c r="I58" s="26">
        <v>26</v>
      </c>
      <c r="J58" s="34">
        <v>200</v>
      </c>
      <c r="K58" s="34">
        <v>200</v>
      </c>
      <c r="L58" s="5">
        <v>14</v>
      </c>
      <c r="M58" s="127">
        <v>200</v>
      </c>
      <c r="N58" s="29">
        <f t="shared" si="0"/>
        <v>926</v>
      </c>
      <c r="O58" s="29">
        <f t="shared" si="1"/>
        <v>526</v>
      </c>
      <c r="P58" s="29">
        <f t="shared" si="2"/>
        <v>5</v>
      </c>
      <c r="Q58" s="121" t="str">
        <f t="shared" si="6"/>
        <v>м</v>
      </c>
      <c r="R58" s="122">
        <f t="shared" si="4"/>
        <v>14</v>
      </c>
      <c r="S58" s="122"/>
      <c r="AA58" s="123">
        <v>398.23</v>
      </c>
    </row>
    <row r="59" spans="1:27" ht="12.75" customHeight="1">
      <c r="A59" s="120">
        <f t="shared" si="5"/>
        <v>58</v>
      </c>
      <c r="B59" s="120"/>
      <c r="C59" s="3" t="s">
        <v>155</v>
      </c>
      <c r="D59" s="4" t="s">
        <v>80</v>
      </c>
      <c r="E59" s="26">
        <v>33</v>
      </c>
      <c r="F59" s="5">
        <v>18</v>
      </c>
      <c r="G59" s="26">
        <v>31</v>
      </c>
      <c r="H59" s="34">
        <v>200</v>
      </c>
      <c r="I59" s="26">
        <v>30</v>
      </c>
      <c r="J59" s="5">
        <v>24</v>
      </c>
      <c r="K59" s="34">
        <v>200</v>
      </c>
      <c r="L59" s="34">
        <v>200</v>
      </c>
      <c r="M59" s="127">
        <v>200</v>
      </c>
      <c r="N59" s="29">
        <f t="shared" si="0"/>
        <v>936</v>
      </c>
      <c r="O59" s="29">
        <f t="shared" si="1"/>
        <v>536</v>
      </c>
      <c r="P59" s="29">
        <f t="shared" si="2"/>
        <v>5</v>
      </c>
      <c r="Q59" s="121" t="str">
        <f t="shared" si="6"/>
        <v>м</v>
      </c>
      <c r="R59" s="122">
        <f t="shared" si="4"/>
        <v>18</v>
      </c>
      <c r="S59" s="122"/>
      <c r="AA59" s="123">
        <v>348.29</v>
      </c>
    </row>
    <row r="60" spans="1:27" ht="12.75" customHeight="1">
      <c r="A60" s="120">
        <f t="shared" si="5"/>
        <v>59</v>
      </c>
      <c r="B60" s="120"/>
      <c r="C60" s="3" t="s">
        <v>194</v>
      </c>
      <c r="D60" s="4" t="s">
        <v>19</v>
      </c>
      <c r="E60" s="26">
        <v>27</v>
      </c>
      <c r="F60" s="5">
        <v>27</v>
      </c>
      <c r="G60" s="34">
        <v>200</v>
      </c>
      <c r="H60" s="34">
        <v>200</v>
      </c>
      <c r="I60" s="26">
        <v>37</v>
      </c>
      <c r="J60" s="124">
        <v>33</v>
      </c>
      <c r="K60" s="5">
        <v>27</v>
      </c>
      <c r="L60" s="34">
        <v>200</v>
      </c>
      <c r="M60" s="127">
        <v>200</v>
      </c>
      <c r="N60" s="29">
        <f t="shared" si="0"/>
        <v>951</v>
      </c>
      <c r="O60" s="29">
        <f t="shared" si="1"/>
        <v>551</v>
      </c>
      <c r="P60" s="29">
        <f t="shared" si="2"/>
        <v>5</v>
      </c>
      <c r="Q60" s="121" t="str">
        <f t="shared" si="6"/>
        <v>м</v>
      </c>
      <c r="R60" s="122">
        <f t="shared" si="4"/>
        <v>27</v>
      </c>
      <c r="S60" s="122"/>
      <c r="AA60" s="123">
        <v>398.23</v>
      </c>
    </row>
    <row r="61" spans="1:27" ht="12.75" customHeight="1">
      <c r="A61" s="120">
        <f t="shared" si="5"/>
        <v>60</v>
      </c>
      <c r="B61" s="120"/>
      <c r="C61" s="3" t="s">
        <v>129</v>
      </c>
      <c r="D61" s="4" t="s">
        <v>24</v>
      </c>
      <c r="E61" s="124">
        <v>69</v>
      </c>
      <c r="F61" s="34">
        <v>200</v>
      </c>
      <c r="G61" s="124">
        <v>67</v>
      </c>
      <c r="H61" s="126">
        <v>61</v>
      </c>
      <c r="I61" s="34">
        <v>200</v>
      </c>
      <c r="J61" s="34">
        <v>200</v>
      </c>
      <c r="K61" s="126">
        <v>61</v>
      </c>
      <c r="L61" s="126">
        <v>57</v>
      </c>
      <c r="M61" s="126">
        <v>41</v>
      </c>
      <c r="N61" s="29">
        <f t="shared" si="0"/>
        <v>956</v>
      </c>
      <c r="O61" s="29">
        <f t="shared" si="1"/>
        <v>556</v>
      </c>
      <c r="P61" s="29">
        <f t="shared" si="2"/>
        <v>6</v>
      </c>
      <c r="Q61" s="121" t="str">
        <f t="shared" si="6"/>
        <v>м</v>
      </c>
      <c r="R61" s="122">
        <f t="shared" si="4"/>
        <v>41</v>
      </c>
      <c r="S61" s="122"/>
      <c r="AA61" s="18">
        <v>250</v>
      </c>
    </row>
    <row r="62" spans="1:27" ht="12.75" customHeight="1">
      <c r="A62" s="120">
        <f t="shared" si="5"/>
        <v>61</v>
      </c>
      <c r="B62" s="120"/>
      <c r="C62" s="3" t="s">
        <v>230</v>
      </c>
      <c r="D62" s="4" t="s">
        <v>11</v>
      </c>
      <c r="E62" s="124">
        <v>53</v>
      </c>
      <c r="F62" s="124">
        <v>35</v>
      </c>
      <c r="G62" s="34">
        <v>200</v>
      </c>
      <c r="H62" s="34">
        <v>200</v>
      </c>
      <c r="I62" s="26">
        <v>23</v>
      </c>
      <c r="J62" s="34">
        <v>200</v>
      </c>
      <c r="K62" s="5">
        <v>23</v>
      </c>
      <c r="L62" s="5">
        <v>23</v>
      </c>
      <c r="M62" s="127">
        <v>200</v>
      </c>
      <c r="N62" s="29">
        <f t="shared" si="0"/>
        <v>957</v>
      </c>
      <c r="O62" s="29">
        <f t="shared" si="1"/>
        <v>557</v>
      </c>
      <c r="P62" s="29">
        <f t="shared" si="2"/>
        <v>5</v>
      </c>
      <c r="Q62" s="121" t="str">
        <f t="shared" si="6"/>
        <v>м</v>
      </c>
      <c r="R62" s="122">
        <f t="shared" si="4"/>
        <v>23</v>
      </c>
      <c r="S62" s="122"/>
      <c r="AA62" s="18">
        <v>250</v>
      </c>
    </row>
    <row r="63" spans="1:27" ht="12.75" customHeight="1">
      <c r="A63" s="120">
        <f t="shared" si="5"/>
        <v>62</v>
      </c>
      <c r="B63" s="120"/>
      <c r="C63" s="3" t="s">
        <v>272</v>
      </c>
      <c r="D63" s="4" t="s">
        <v>113</v>
      </c>
      <c r="E63" s="126">
        <v>101</v>
      </c>
      <c r="F63" s="128">
        <v>76</v>
      </c>
      <c r="G63" s="126">
        <v>90</v>
      </c>
      <c r="H63" s="126">
        <v>71</v>
      </c>
      <c r="I63" s="128">
        <v>91</v>
      </c>
      <c r="J63" s="128">
        <v>102</v>
      </c>
      <c r="K63" s="128">
        <v>79</v>
      </c>
      <c r="L63" s="126">
        <v>79</v>
      </c>
      <c r="M63" s="128">
        <v>72</v>
      </c>
      <c r="N63" s="29">
        <f t="shared" si="0"/>
        <v>761</v>
      </c>
      <c r="O63" s="29">
        <f t="shared" si="1"/>
        <v>558</v>
      </c>
      <c r="P63" s="29">
        <f t="shared" si="2"/>
        <v>9</v>
      </c>
      <c r="Q63" s="121" t="str">
        <f t="shared" si="6"/>
        <v>ж</v>
      </c>
      <c r="R63" s="122">
        <f t="shared" si="4"/>
        <v>71</v>
      </c>
      <c r="S63" s="122"/>
      <c r="AA63" s="18">
        <v>250</v>
      </c>
    </row>
    <row r="64" spans="1:27" ht="12.75" customHeight="1">
      <c r="A64" s="120">
        <f t="shared" si="5"/>
        <v>63</v>
      </c>
      <c r="B64" s="120"/>
      <c r="C64" s="3" t="s">
        <v>222</v>
      </c>
      <c r="D64" s="4" t="s">
        <v>166</v>
      </c>
      <c r="E64" s="124">
        <v>51</v>
      </c>
      <c r="F64" s="34">
        <v>200</v>
      </c>
      <c r="G64" s="124">
        <v>47</v>
      </c>
      <c r="H64" s="5">
        <v>18</v>
      </c>
      <c r="I64" s="26">
        <v>22</v>
      </c>
      <c r="J64" s="5">
        <v>27</v>
      </c>
      <c r="K64" s="34">
        <v>200</v>
      </c>
      <c r="L64" s="34">
        <v>200</v>
      </c>
      <c r="M64" s="127">
        <v>200</v>
      </c>
      <c r="N64" s="29">
        <f t="shared" si="0"/>
        <v>965</v>
      </c>
      <c r="O64" s="29">
        <f t="shared" si="1"/>
        <v>565</v>
      </c>
      <c r="P64" s="29">
        <f t="shared" si="2"/>
        <v>5</v>
      </c>
      <c r="Q64" s="121" t="str">
        <f t="shared" si="6"/>
        <v>м</v>
      </c>
      <c r="R64" s="122">
        <f t="shared" si="4"/>
        <v>18</v>
      </c>
      <c r="S64" s="122"/>
      <c r="AA64" s="18">
        <v>250</v>
      </c>
    </row>
    <row r="65" spans="1:27" ht="12.75" customHeight="1">
      <c r="A65" s="120">
        <f t="shared" si="5"/>
        <v>64</v>
      </c>
      <c r="B65" s="120"/>
      <c r="C65" s="3" t="s">
        <v>107</v>
      </c>
      <c r="D65" s="4" t="s">
        <v>54</v>
      </c>
      <c r="E65" s="26">
        <v>45</v>
      </c>
      <c r="F65" s="34">
        <v>200</v>
      </c>
      <c r="G65" s="26">
        <v>34</v>
      </c>
      <c r="H65" s="34">
        <v>200</v>
      </c>
      <c r="I65" s="34">
        <v>200</v>
      </c>
      <c r="J65" s="34">
        <v>200</v>
      </c>
      <c r="K65" s="5">
        <v>29</v>
      </c>
      <c r="L65" s="124">
        <v>32</v>
      </c>
      <c r="M65" s="124">
        <v>26</v>
      </c>
      <c r="N65" s="29">
        <f t="shared" si="0"/>
        <v>966</v>
      </c>
      <c r="O65" s="29">
        <f t="shared" si="1"/>
        <v>566</v>
      </c>
      <c r="P65" s="29">
        <f t="shared" si="2"/>
        <v>5</v>
      </c>
      <c r="Q65" s="121" t="str">
        <f t="shared" si="6"/>
        <v>м</v>
      </c>
      <c r="R65" s="122">
        <f t="shared" si="4"/>
        <v>26</v>
      </c>
      <c r="S65" s="122"/>
      <c r="AA65" s="18">
        <v>250</v>
      </c>
    </row>
    <row r="66" spans="1:27" ht="12.75" customHeight="1">
      <c r="A66" s="120">
        <f t="shared" si="5"/>
        <v>65</v>
      </c>
      <c r="B66" s="120"/>
      <c r="C66" s="3" t="s">
        <v>114</v>
      </c>
      <c r="D66" s="4" t="s">
        <v>115</v>
      </c>
      <c r="E66" s="128">
        <v>110</v>
      </c>
      <c r="F66" s="128">
        <v>79</v>
      </c>
      <c r="G66" s="128">
        <v>107</v>
      </c>
      <c r="H66" s="128">
        <v>80</v>
      </c>
      <c r="I66" s="128">
        <v>88</v>
      </c>
      <c r="J66" s="126">
        <v>92</v>
      </c>
      <c r="K66" s="128">
        <v>86</v>
      </c>
      <c r="L66" s="128">
        <v>86</v>
      </c>
      <c r="M66" s="128">
        <v>74</v>
      </c>
      <c r="N66" s="29">
        <f aca="true" t="shared" si="7" ref="N66:N129">SUM(E66:M66)</f>
        <v>802</v>
      </c>
      <c r="O66" s="29">
        <f aca="true" t="shared" si="8" ref="O66:O129">N66-LARGE(E66:M66,1)-LARGE(E66:M66,2)</f>
        <v>585</v>
      </c>
      <c r="P66" s="29">
        <f aca="true" t="shared" si="9" ref="P66:P129">COUNTIF(E66:M66,"&lt;200")</f>
        <v>9</v>
      </c>
      <c r="Q66" s="121" t="str">
        <f aca="true" t="shared" si="10" ref="Q66:Q97">IF(ISNUMBER(SEARCH("Игорь",C66))+ISNUMBER(SEARCH("Илья",C66))+ISNUMBER(SEARCH("Никита",C66))+ISNUMBER(SEARCH("Данила",C66)),"м",IF((RIGHT(C66,1)="а")+(RIGHT(C66,1)="я")+(RIGHT(C66,1)="ь"),"ж","м"))</f>
        <v>ж</v>
      </c>
      <c r="R66" s="122">
        <f aca="true" t="shared" si="11" ref="R66:R129">SMALL(E66:M66,1)</f>
        <v>74</v>
      </c>
      <c r="S66" s="122"/>
      <c r="AA66" s="18">
        <v>250</v>
      </c>
    </row>
    <row r="67" spans="1:27" ht="12.75" customHeight="1">
      <c r="A67" s="120">
        <f aca="true" t="shared" si="12" ref="A67:A130">A66+1</f>
        <v>66</v>
      </c>
      <c r="B67" s="120"/>
      <c r="C67" s="3" t="s">
        <v>124</v>
      </c>
      <c r="D67" s="4" t="s">
        <v>109</v>
      </c>
      <c r="E67" s="126">
        <v>83</v>
      </c>
      <c r="F67" s="126">
        <v>56</v>
      </c>
      <c r="G67" s="126">
        <v>70</v>
      </c>
      <c r="H67" s="124">
        <v>44</v>
      </c>
      <c r="I67" s="126">
        <v>68</v>
      </c>
      <c r="J67" s="126">
        <v>68</v>
      </c>
      <c r="K67" s="34">
        <v>200</v>
      </c>
      <c r="L67" s="34">
        <v>200</v>
      </c>
      <c r="M67" s="127">
        <v>200</v>
      </c>
      <c r="N67" s="29">
        <f t="shared" si="7"/>
        <v>989</v>
      </c>
      <c r="O67" s="29">
        <f t="shared" si="8"/>
        <v>589</v>
      </c>
      <c r="P67" s="29">
        <f t="shared" si="9"/>
        <v>6</v>
      </c>
      <c r="Q67" s="121" t="str">
        <f t="shared" si="10"/>
        <v>ж</v>
      </c>
      <c r="R67" s="122">
        <f t="shared" si="11"/>
        <v>44</v>
      </c>
      <c r="S67" s="122"/>
      <c r="AA67" s="18">
        <v>250</v>
      </c>
    </row>
    <row r="68" spans="1:27" ht="12.75" customHeight="1">
      <c r="A68" s="120">
        <f t="shared" si="12"/>
        <v>67</v>
      </c>
      <c r="B68" s="120"/>
      <c r="C68" s="3" t="s">
        <v>292</v>
      </c>
      <c r="D68" s="4" t="s">
        <v>80</v>
      </c>
      <c r="E68" s="26">
        <v>39</v>
      </c>
      <c r="F68" s="34">
        <v>200</v>
      </c>
      <c r="G68" s="26">
        <v>45</v>
      </c>
      <c r="H68" s="34">
        <v>200</v>
      </c>
      <c r="I68" s="124">
        <v>42</v>
      </c>
      <c r="J68" s="124">
        <v>38</v>
      </c>
      <c r="K68" s="124">
        <v>35</v>
      </c>
      <c r="L68" s="34">
        <v>200</v>
      </c>
      <c r="M68" s="127">
        <v>200</v>
      </c>
      <c r="N68" s="29">
        <f t="shared" si="7"/>
        <v>999</v>
      </c>
      <c r="O68" s="29">
        <f t="shared" si="8"/>
        <v>599</v>
      </c>
      <c r="P68" s="29">
        <f t="shared" si="9"/>
        <v>5</v>
      </c>
      <c r="Q68" s="121" t="str">
        <f t="shared" si="10"/>
        <v>м</v>
      </c>
      <c r="R68" s="122">
        <f t="shared" si="11"/>
        <v>35</v>
      </c>
      <c r="S68" s="122"/>
      <c r="AA68" s="18">
        <v>250</v>
      </c>
    </row>
    <row r="69" spans="1:27" ht="12.75" customHeight="1">
      <c r="A69" s="120">
        <f t="shared" si="12"/>
        <v>68</v>
      </c>
      <c r="B69" s="120"/>
      <c r="C69" s="3" t="s">
        <v>309</v>
      </c>
      <c r="D69" s="4" t="s">
        <v>236</v>
      </c>
      <c r="E69" s="126">
        <v>87</v>
      </c>
      <c r="F69" s="126">
        <v>69</v>
      </c>
      <c r="G69" s="126">
        <v>74</v>
      </c>
      <c r="H69" s="126">
        <v>52</v>
      </c>
      <c r="I69" s="126">
        <v>62</v>
      </c>
      <c r="J69" s="126">
        <v>67</v>
      </c>
      <c r="K69" s="34">
        <v>200</v>
      </c>
      <c r="L69" s="34">
        <v>200</v>
      </c>
      <c r="M69" s="127">
        <v>200</v>
      </c>
      <c r="N69" s="29">
        <f t="shared" si="7"/>
        <v>1011</v>
      </c>
      <c r="O69" s="29">
        <f t="shared" si="8"/>
        <v>611</v>
      </c>
      <c r="P69" s="29">
        <f t="shared" si="9"/>
        <v>6</v>
      </c>
      <c r="Q69" s="121" t="str">
        <f t="shared" si="10"/>
        <v>ж</v>
      </c>
      <c r="R69" s="122">
        <f t="shared" si="11"/>
        <v>52</v>
      </c>
      <c r="S69" s="122"/>
      <c r="AA69" s="18">
        <v>250</v>
      </c>
    </row>
    <row r="70" spans="1:27" ht="12.75" customHeight="1">
      <c r="A70" s="120">
        <f t="shared" si="12"/>
        <v>69</v>
      </c>
      <c r="B70" s="120"/>
      <c r="C70" s="3" t="s">
        <v>204</v>
      </c>
      <c r="D70" s="4" t="s">
        <v>3</v>
      </c>
      <c r="E70" s="124">
        <v>75</v>
      </c>
      <c r="F70" s="34">
        <v>200</v>
      </c>
      <c r="G70" s="34">
        <v>200</v>
      </c>
      <c r="H70" s="124">
        <v>42</v>
      </c>
      <c r="I70" s="34">
        <v>200</v>
      </c>
      <c r="J70" s="126">
        <v>84</v>
      </c>
      <c r="K70" s="126">
        <v>63</v>
      </c>
      <c r="L70" s="126">
        <v>77</v>
      </c>
      <c r="M70" s="128">
        <v>71</v>
      </c>
      <c r="N70" s="29">
        <f t="shared" si="7"/>
        <v>1012</v>
      </c>
      <c r="O70" s="29">
        <f t="shared" si="8"/>
        <v>612</v>
      </c>
      <c r="P70" s="29">
        <f t="shared" si="9"/>
        <v>6</v>
      </c>
      <c r="Q70" s="121" t="str">
        <f t="shared" si="10"/>
        <v>м</v>
      </c>
      <c r="R70" s="122">
        <f t="shared" si="11"/>
        <v>42</v>
      </c>
      <c r="S70" s="122"/>
      <c r="AA70" s="18"/>
    </row>
    <row r="71" spans="1:27" ht="12.75" customHeight="1">
      <c r="A71" s="120">
        <f t="shared" si="12"/>
        <v>70</v>
      </c>
      <c r="B71" s="120"/>
      <c r="C71" s="3" t="s">
        <v>290</v>
      </c>
      <c r="D71" s="4" t="s">
        <v>19</v>
      </c>
      <c r="E71" s="34">
        <v>200</v>
      </c>
      <c r="F71" s="34">
        <v>200</v>
      </c>
      <c r="G71" s="5">
        <v>3</v>
      </c>
      <c r="H71" s="5">
        <v>3</v>
      </c>
      <c r="I71" s="5">
        <v>3</v>
      </c>
      <c r="J71" s="34">
        <v>200</v>
      </c>
      <c r="K71" s="5">
        <v>3</v>
      </c>
      <c r="L71" s="34">
        <v>200</v>
      </c>
      <c r="M71" s="127">
        <v>200</v>
      </c>
      <c r="N71" s="29">
        <f t="shared" si="7"/>
        <v>1012</v>
      </c>
      <c r="O71" s="29">
        <f t="shared" si="8"/>
        <v>612</v>
      </c>
      <c r="P71" s="29">
        <f t="shared" si="9"/>
        <v>4</v>
      </c>
      <c r="Q71" s="121" t="str">
        <f t="shared" si="10"/>
        <v>м</v>
      </c>
      <c r="R71" s="122">
        <f t="shared" si="11"/>
        <v>3</v>
      </c>
      <c r="S71" s="122"/>
      <c r="AA71" s="18">
        <v>250</v>
      </c>
    </row>
    <row r="72" spans="1:27" ht="12.75" customHeight="1">
      <c r="A72" s="120">
        <f t="shared" si="12"/>
        <v>71</v>
      </c>
      <c r="B72" s="120"/>
      <c r="C72" s="3" t="s">
        <v>134</v>
      </c>
      <c r="D72" s="4" t="s">
        <v>19</v>
      </c>
      <c r="E72" s="128">
        <v>111</v>
      </c>
      <c r="F72" s="128">
        <v>86</v>
      </c>
      <c r="G72" s="128">
        <v>105</v>
      </c>
      <c r="H72" s="128">
        <v>81</v>
      </c>
      <c r="I72" s="34">
        <v>200</v>
      </c>
      <c r="J72" s="128">
        <v>97</v>
      </c>
      <c r="K72" s="128">
        <v>81</v>
      </c>
      <c r="L72" s="128">
        <v>91</v>
      </c>
      <c r="M72" s="128">
        <v>75</v>
      </c>
      <c r="N72" s="29">
        <f t="shared" si="7"/>
        <v>927</v>
      </c>
      <c r="O72" s="29">
        <f t="shared" si="8"/>
        <v>616</v>
      </c>
      <c r="P72" s="29">
        <f t="shared" si="9"/>
        <v>8</v>
      </c>
      <c r="Q72" s="121" t="str">
        <f t="shared" si="10"/>
        <v>м</v>
      </c>
      <c r="R72" s="122">
        <f t="shared" si="11"/>
        <v>75</v>
      </c>
      <c r="S72" s="122"/>
      <c r="AA72" s="18">
        <v>250</v>
      </c>
    </row>
    <row r="73" spans="1:27" ht="12.75" customHeight="1">
      <c r="A73" s="120">
        <f t="shared" si="12"/>
        <v>72</v>
      </c>
      <c r="B73" s="120"/>
      <c r="C73" s="3" t="s">
        <v>219</v>
      </c>
      <c r="D73" s="4" t="s">
        <v>54</v>
      </c>
      <c r="E73" s="5">
        <v>9</v>
      </c>
      <c r="F73" s="5">
        <v>3</v>
      </c>
      <c r="G73" s="5">
        <v>16</v>
      </c>
      <c r="H73" s="34">
        <v>200</v>
      </c>
      <c r="I73" s="34">
        <v>200</v>
      </c>
      <c r="J73" s="34">
        <v>200</v>
      </c>
      <c r="K73" s="34">
        <v>200</v>
      </c>
      <c r="L73" s="5">
        <v>6</v>
      </c>
      <c r="M73" s="127">
        <v>200</v>
      </c>
      <c r="N73" s="29">
        <f t="shared" si="7"/>
        <v>1034</v>
      </c>
      <c r="O73" s="29">
        <f t="shared" si="8"/>
        <v>634</v>
      </c>
      <c r="P73" s="29">
        <f t="shared" si="9"/>
        <v>4</v>
      </c>
      <c r="Q73" s="121" t="str">
        <f t="shared" si="10"/>
        <v>м</v>
      </c>
      <c r="R73" s="122">
        <f t="shared" si="11"/>
        <v>3</v>
      </c>
      <c r="S73" s="122"/>
      <c r="AA73" s="18">
        <v>250</v>
      </c>
    </row>
    <row r="74" spans="1:27" ht="12.75" customHeight="1">
      <c r="A74" s="120">
        <f t="shared" si="12"/>
        <v>73</v>
      </c>
      <c r="B74" s="120"/>
      <c r="C74" s="3" t="s">
        <v>270</v>
      </c>
      <c r="D74" s="4" t="s">
        <v>157</v>
      </c>
      <c r="E74" s="128">
        <v>108</v>
      </c>
      <c r="F74" s="128">
        <v>80</v>
      </c>
      <c r="G74" s="128">
        <v>102</v>
      </c>
      <c r="H74" s="128">
        <v>84</v>
      </c>
      <c r="I74" s="34">
        <v>200</v>
      </c>
      <c r="J74" s="128">
        <v>106</v>
      </c>
      <c r="K74" s="128">
        <v>98</v>
      </c>
      <c r="L74" s="128">
        <v>87</v>
      </c>
      <c r="M74" s="128">
        <v>78</v>
      </c>
      <c r="N74" s="29">
        <f t="shared" si="7"/>
        <v>943</v>
      </c>
      <c r="O74" s="29">
        <f t="shared" si="8"/>
        <v>635</v>
      </c>
      <c r="P74" s="29">
        <f t="shared" si="9"/>
        <v>8</v>
      </c>
      <c r="Q74" s="121" t="str">
        <f t="shared" si="10"/>
        <v>м</v>
      </c>
      <c r="R74" s="122">
        <f t="shared" si="11"/>
        <v>78</v>
      </c>
      <c r="S74" s="122"/>
      <c r="AA74" s="18">
        <v>250</v>
      </c>
    </row>
    <row r="75" spans="1:27" ht="12.75" customHeight="1">
      <c r="A75" s="120">
        <f t="shared" si="12"/>
        <v>74</v>
      </c>
      <c r="B75" s="120"/>
      <c r="C75" s="3" t="s">
        <v>6</v>
      </c>
      <c r="D75" s="4" t="s">
        <v>7</v>
      </c>
      <c r="E75" s="5">
        <v>7</v>
      </c>
      <c r="F75" s="34">
        <v>200</v>
      </c>
      <c r="G75" s="5">
        <v>17</v>
      </c>
      <c r="H75" s="34">
        <v>200</v>
      </c>
      <c r="I75" s="34">
        <v>200</v>
      </c>
      <c r="J75" s="5">
        <v>11</v>
      </c>
      <c r="K75" s="34">
        <v>200</v>
      </c>
      <c r="L75" s="5">
        <v>5</v>
      </c>
      <c r="M75" s="127">
        <v>200</v>
      </c>
      <c r="N75" s="29">
        <f t="shared" si="7"/>
        <v>1040</v>
      </c>
      <c r="O75" s="29">
        <f t="shared" si="8"/>
        <v>640</v>
      </c>
      <c r="P75" s="29">
        <f t="shared" si="9"/>
        <v>4</v>
      </c>
      <c r="Q75" s="121" t="str">
        <f t="shared" si="10"/>
        <v>м</v>
      </c>
      <c r="R75" s="122">
        <f t="shared" si="11"/>
        <v>5</v>
      </c>
      <c r="S75" s="122"/>
      <c r="AA75" s="18">
        <v>300</v>
      </c>
    </row>
    <row r="76" spans="1:27" ht="12.75" customHeight="1">
      <c r="A76" s="120">
        <f t="shared" si="12"/>
        <v>75</v>
      </c>
      <c r="B76" s="120"/>
      <c r="C76" s="3" t="s">
        <v>79</v>
      </c>
      <c r="D76" s="4" t="s">
        <v>80</v>
      </c>
      <c r="E76" s="128">
        <v>109</v>
      </c>
      <c r="F76" s="34">
        <v>200</v>
      </c>
      <c r="G76" s="128">
        <v>104</v>
      </c>
      <c r="H76" s="128">
        <v>79</v>
      </c>
      <c r="I76" s="128">
        <v>94</v>
      </c>
      <c r="J76" s="34">
        <v>200</v>
      </c>
      <c r="K76" s="128">
        <v>87</v>
      </c>
      <c r="L76" s="128">
        <v>92</v>
      </c>
      <c r="M76" s="128">
        <v>80</v>
      </c>
      <c r="N76" s="29">
        <f t="shared" si="7"/>
        <v>1045</v>
      </c>
      <c r="O76" s="29">
        <f t="shared" si="8"/>
        <v>645</v>
      </c>
      <c r="P76" s="29">
        <f t="shared" si="9"/>
        <v>7</v>
      </c>
      <c r="Q76" s="121" t="str">
        <f t="shared" si="10"/>
        <v>ж</v>
      </c>
      <c r="R76" s="122">
        <f t="shared" si="11"/>
        <v>79</v>
      </c>
      <c r="S76" s="122"/>
      <c r="AA76" s="123">
        <v>700</v>
      </c>
    </row>
    <row r="77" spans="1:27" ht="12.75" customHeight="1">
      <c r="A77" s="120">
        <f t="shared" si="12"/>
        <v>76</v>
      </c>
      <c r="B77" s="120"/>
      <c r="C77" s="3" t="s">
        <v>42</v>
      </c>
      <c r="D77" s="4" t="s">
        <v>11</v>
      </c>
      <c r="E77" s="5">
        <v>14</v>
      </c>
      <c r="F77" s="5">
        <v>11</v>
      </c>
      <c r="G77" s="34">
        <v>200</v>
      </c>
      <c r="H77" s="34">
        <v>200</v>
      </c>
      <c r="I77" s="5">
        <v>12</v>
      </c>
      <c r="J77" s="34">
        <v>200</v>
      </c>
      <c r="K77" s="5">
        <v>15</v>
      </c>
      <c r="L77" s="34">
        <v>200</v>
      </c>
      <c r="M77" s="127">
        <v>200</v>
      </c>
      <c r="N77" s="29">
        <f t="shared" si="7"/>
        <v>1052</v>
      </c>
      <c r="O77" s="29">
        <f t="shared" si="8"/>
        <v>652</v>
      </c>
      <c r="P77" s="29">
        <f t="shared" si="9"/>
        <v>4</v>
      </c>
      <c r="Q77" s="121" t="str">
        <f t="shared" si="10"/>
        <v>м</v>
      </c>
      <c r="R77" s="122">
        <f t="shared" si="11"/>
        <v>11</v>
      </c>
      <c r="S77" s="122"/>
      <c r="AA77" s="123">
        <v>398.23</v>
      </c>
    </row>
    <row r="78" spans="1:27" ht="12.75" customHeight="1">
      <c r="A78" s="120">
        <f t="shared" si="12"/>
        <v>77</v>
      </c>
      <c r="B78" s="120"/>
      <c r="C78" s="3" t="s">
        <v>220</v>
      </c>
      <c r="D78" s="4" t="s">
        <v>80</v>
      </c>
      <c r="E78" s="128">
        <v>107</v>
      </c>
      <c r="F78" s="128">
        <v>87</v>
      </c>
      <c r="G78" s="34">
        <v>200</v>
      </c>
      <c r="H78" s="128">
        <v>91</v>
      </c>
      <c r="I78" s="128">
        <v>95</v>
      </c>
      <c r="J78" s="128">
        <v>103</v>
      </c>
      <c r="K78" s="128">
        <v>82</v>
      </c>
      <c r="L78" s="34">
        <v>200</v>
      </c>
      <c r="M78" s="128">
        <v>88</v>
      </c>
      <c r="N78" s="29">
        <f t="shared" si="7"/>
        <v>1053</v>
      </c>
      <c r="O78" s="29">
        <f t="shared" si="8"/>
        <v>653</v>
      </c>
      <c r="P78" s="29">
        <f t="shared" si="9"/>
        <v>7</v>
      </c>
      <c r="Q78" s="121" t="str">
        <f t="shared" si="10"/>
        <v>ж</v>
      </c>
      <c r="R78" s="122">
        <f t="shared" si="11"/>
        <v>82</v>
      </c>
      <c r="S78" s="122"/>
      <c r="AA78" s="18">
        <v>300</v>
      </c>
    </row>
    <row r="79" spans="1:27" ht="12.75" customHeight="1">
      <c r="A79" s="120">
        <f t="shared" si="12"/>
        <v>78</v>
      </c>
      <c r="B79" s="120"/>
      <c r="C79" s="3" t="s">
        <v>313</v>
      </c>
      <c r="D79" s="4" t="s">
        <v>277</v>
      </c>
      <c r="E79" s="128">
        <v>113</v>
      </c>
      <c r="F79" s="128">
        <v>84</v>
      </c>
      <c r="G79" s="128">
        <v>112</v>
      </c>
      <c r="H79" s="128">
        <v>83</v>
      </c>
      <c r="I79" s="34">
        <v>200</v>
      </c>
      <c r="J79" s="128">
        <v>117</v>
      </c>
      <c r="K79" s="128">
        <v>91</v>
      </c>
      <c r="L79" s="128">
        <v>93</v>
      </c>
      <c r="M79" s="128">
        <v>86</v>
      </c>
      <c r="N79" s="29">
        <f t="shared" si="7"/>
        <v>979</v>
      </c>
      <c r="O79" s="29">
        <f t="shared" si="8"/>
        <v>662</v>
      </c>
      <c r="P79" s="29">
        <f t="shared" si="9"/>
        <v>8</v>
      </c>
      <c r="Q79" s="121" t="str">
        <f t="shared" si="10"/>
        <v>ж</v>
      </c>
      <c r="R79" s="122">
        <f t="shared" si="11"/>
        <v>83</v>
      </c>
      <c r="S79" s="122"/>
      <c r="AA79" s="18"/>
    </row>
    <row r="80" spans="1:27" ht="12.75" customHeight="1">
      <c r="A80" s="120">
        <f t="shared" si="12"/>
        <v>79</v>
      </c>
      <c r="B80" s="120"/>
      <c r="C80" s="3" t="s">
        <v>186</v>
      </c>
      <c r="D80" s="4" t="s">
        <v>63</v>
      </c>
      <c r="E80" s="34">
        <v>200</v>
      </c>
      <c r="F80" s="34">
        <v>200</v>
      </c>
      <c r="G80" s="126">
        <v>76</v>
      </c>
      <c r="H80" s="126">
        <v>48</v>
      </c>
      <c r="I80" s="126">
        <v>69</v>
      </c>
      <c r="J80" s="34">
        <v>200</v>
      </c>
      <c r="K80" s="34">
        <v>200</v>
      </c>
      <c r="L80" s="126">
        <v>50</v>
      </c>
      <c r="M80" s="124">
        <v>36</v>
      </c>
      <c r="N80" s="29">
        <f t="shared" si="7"/>
        <v>1079</v>
      </c>
      <c r="O80" s="29">
        <f t="shared" si="8"/>
        <v>679</v>
      </c>
      <c r="P80" s="29">
        <f t="shared" si="9"/>
        <v>5</v>
      </c>
      <c r="Q80" s="121" t="str">
        <f t="shared" si="10"/>
        <v>м</v>
      </c>
      <c r="R80" s="122">
        <f t="shared" si="11"/>
        <v>36</v>
      </c>
      <c r="S80" s="122"/>
      <c r="AA80" s="18"/>
    </row>
    <row r="81" spans="1:27" ht="12.75" customHeight="1">
      <c r="A81" s="120">
        <f t="shared" si="12"/>
        <v>80</v>
      </c>
      <c r="B81" s="120"/>
      <c r="C81" s="3" t="s">
        <v>22</v>
      </c>
      <c r="D81" s="4" t="s">
        <v>17</v>
      </c>
      <c r="E81" s="34">
        <v>200</v>
      </c>
      <c r="F81" s="126">
        <v>74</v>
      </c>
      <c r="G81" s="128">
        <v>99</v>
      </c>
      <c r="H81" s="34">
        <v>200</v>
      </c>
      <c r="I81" s="126">
        <v>75</v>
      </c>
      <c r="J81" s="126">
        <v>90</v>
      </c>
      <c r="K81" s="128">
        <v>78</v>
      </c>
      <c r="L81" s="34">
        <v>200</v>
      </c>
      <c r="M81" s="126">
        <v>65</v>
      </c>
      <c r="N81" s="29">
        <f t="shared" si="7"/>
        <v>1081</v>
      </c>
      <c r="O81" s="29">
        <f t="shared" si="8"/>
        <v>681</v>
      </c>
      <c r="P81" s="29">
        <f t="shared" si="9"/>
        <v>6</v>
      </c>
      <c r="Q81" s="121" t="str">
        <f t="shared" si="10"/>
        <v>ж</v>
      </c>
      <c r="R81" s="122">
        <f t="shared" si="11"/>
        <v>65</v>
      </c>
      <c r="S81" s="122"/>
      <c r="AA81" s="18"/>
    </row>
    <row r="82" spans="1:27" ht="12.75" customHeight="1">
      <c r="A82" s="120">
        <f t="shared" si="12"/>
        <v>81</v>
      </c>
      <c r="B82" s="120"/>
      <c r="C82" s="3" t="s">
        <v>271</v>
      </c>
      <c r="D82" s="4" t="s">
        <v>59</v>
      </c>
      <c r="E82" s="128">
        <v>114</v>
      </c>
      <c r="F82" s="128">
        <v>82</v>
      </c>
      <c r="G82" s="128">
        <v>113</v>
      </c>
      <c r="H82" s="128">
        <v>85</v>
      </c>
      <c r="I82" s="34">
        <v>200</v>
      </c>
      <c r="J82" s="128">
        <v>105</v>
      </c>
      <c r="K82" s="128">
        <v>99</v>
      </c>
      <c r="L82" s="128">
        <v>90</v>
      </c>
      <c r="M82" s="127">
        <v>200</v>
      </c>
      <c r="N82" s="29">
        <f t="shared" si="7"/>
        <v>1088</v>
      </c>
      <c r="O82" s="29">
        <f t="shared" si="8"/>
        <v>688</v>
      </c>
      <c r="P82" s="29">
        <f t="shared" si="9"/>
        <v>7</v>
      </c>
      <c r="Q82" s="121" t="str">
        <f t="shared" si="10"/>
        <v>ж</v>
      </c>
      <c r="R82" s="122">
        <f t="shared" si="11"/>
        <v>82</v>
      </c>
      <c r="S82" s="122"/>
      <c r="AA82" s="18"/>
    </row>
    <row r="83" spans="1:27" ht="12.75" customHeight="1">
      <c r="A83" s="120">
        <f t="shared" si="12"/>
        <v>82</v>
      </c>
      <c r="B83" s="120"/>
      <c r="C83" s="3" t="s">
        <v>34</v>
      </c>
      <c r="D83" s="4" t="s">
        <v>17</v>
      </c>
      <c r="E83" s="34">
        <v>200</v>
      </c>
      <c r="F83" s="34">
        <v>200</v>
      </c>
      <c r="G83" s="126">
        <v>96</v>
      </c>
      <c r="H83" s="128">
        <v>76</v>
      </c>
      <c r="I83" s="34">
        <v>200</v>
      </c>
      <c r="J83" s="128">
        <v>98</v>
      </c>
      <c r="K83" s="128">
        <v>80</v>
      </c>
      <c r="L83" s="126">
        <v>74</v>
      </c>
      <c r="M83" s="126">
        <v>66</v>
      </c>
      <c r="N83" s="29">
        <f t="shared" si="7"/>
        <v>1090</v>
      </c>
      <c r="O83" s="29">
        <f t="shared" si="8"/>
        <v>690</v>
      </c>
      <c r="P83" s="29">
        <f t="shared" si="9"/>
        <v>6</v>
      </c>
      <c r="Q83" s="121" t="str">
        <f t="shared" si="10"/>
        <v>ж</v>
      </c>
      <c r="R83" s="122">
        <f t="shared" si="11"/>
        <v>66</v>
      </c>
      <c r="S83" s="122"/>
      <c r="AA83" s="123">
        <v>496.02</v>
      </c>
    </row>
    <row r="84" spans="1:27" ht="12.75" customHeight="1">
      <c r="A84" s="120">
        <f t="shared" si="12"/>
        <v>83</v>
      </c>
      <c r="B84" s="120"/>
      <c r="C84" s="3" t="s">
        <v>266</v>
      </c>
      <c r="D84" s="4" t="s">
        <v>24</v>
      </c>
      <c r="E84" s="126">
        <v>91</v>
      </c>
      <c r="F84" s="126">
        <v>54</v>
      </c>
      <c r="G84" s="34">
        <v>200</v>
      </c>
      <c r="H84" s="124">
        <v>40</v>
      </c>
      <c r="I84" s="124">
        <v>53</v>
      </c>
      <c r="J84" s="124">
        <v>56</v>
      </c>
      <c r="K84" s="34">
        <v>200</v>
      </c>
      <c r="L84" s="34">
        <v>200</v>
      </c>
      <c r="M84" s="127">
        <v>200</v>
      </c>
      <c r="N84" s="29">
        <f t="shared" si="7"/>
        <v>1094</v>
      </c>
      <c r="O84" s="29">
        <f t="shared" si="8"/>
        <v>694</v>
      </c>
      <c r="P84" s="29">
        <f t="shared" si="9"/>
        <v>5</v>
      </c>
      <c r="Q84" s="121" t="str">
        <f t="shared" si="10"/>
        <v>м</v>
      </c>
      <c r="R84" s="122">
        <f t="shared" si="11"/>
        <v>40</v>
      </c>
      <c r="S84" s="122"/>
      <c r="AA84" s="18"/>
    </row>
    <row r="85" spans="1:27" ht="12.75" customHeight="1">
      <c r="A85" s="120">
        <f t="shared" si="12"/>
        <v>84</v>
      </c>
      <c r="B85" s="120"/>
      <c r="C85" s="3" t="s">
        <v>274</v>
      </c>
      <c r="D85" s="4" t="s">
        <v>11</v>
      </c>
      <c r="E85" s="26">
        <v>28</v>
      </c>
      <c r="F85" s="5">
        <v>23</v>
      </c>
      <c r="G85" s="34">
        <v>200</v>
      </c>
      <c r="H85" s="5">
        <v>12</v>
      </c>
      <c r="I85" s="26">
        <v>31</v>
      </c>
      <c r="J85" s="34">
        <v>200</v>
      </c>
      <c r="K85" s="34">
        <v>200</v>
      </c>
      <c r="L85" s="34">
        <v>200</v>
      </c>
      <c r="M85" s="127">
        <v>200</v>
      </c>
      <c r="N85" s="29">
        <f t="shared" si="7"/>
        <v>1094</v>
      </c>
      <c r="O85" s="29">
        <f t="shared" si="8"/>
        <v>694</v>
      </c>
      <c r="P85" s="29">
        <f t="shared" si="9"/>
        <v>4</v>
      </c>
      <c r="Q85" s="121" t="str">
        <f t="shared" si="10"/>
        <v>м</v>
      </c>
      <c r="R85" s="122">
        <f t="shared" si="11"/>
        <v>12</v>
      </c>
      <c r="S85" s="122"/>
      <c r="AA85" s="123">
        <v>510.09</v>
      </c>
    </row>
    <row r="86" spans="1:27" ht="12.75" customHeight="1">
      <c r="A86" s="120">
        <f t="shared" si="12"/>
        <v>85</v>
      </c>
      <c r="B86" s="120"/>
      <c r="C86" s="3" t="s">
        <v>74</v>
      </c>
      <c r="D86" s="5" t="s">
        <v>71</v>
      </c>
      <c r="E86" s="34">
        <v>200</v>
      </c>
      <c r="F86" s="126">
        <v>63</v>
      </c>
      <c r="G86" s="126">
        <v>75</v>
      </c>
      <c r="H86" s="126">
        <v>55</v>
      </c>
      <c r="I86" s="126">
        <v>59</v>
      </c>
      <c r="J86" s="124">
        <v>55</v>
      </c>
      <c r="K86" s="34">
        <v>200</v>
      </c>
      <c r="L86" s="34">
        <v>200</v>
      </c>
      <c r="M86" s="127">
        <v>200</v>
      </c>
      <c r="N86" s="29">
        <f t="shared" si="7"/>
        <v>1107</v>
      </c>
      <c r="O86" s="29">
        <f t="shared" si="8"/>
        <v>707</v>
      </c>
      <c r="P86" s="29">
        <f t="shared" si="9"/>
        <v>5</v>
      </c>
      <c r="Q86" s="121" t="str">
        <f t="shared" si="10"/>
        <v>м</v>
      </c>
      <c r="R86" s="122">
        <f t="shared" si="11"/>
        <v>55</v>
      </c>
      <c r="S86" s="122"/>
      <c r="AA86" s="123"/>
    </row>
    <row r="87" spans="1:27" ht="12.75" customHeight="1">
      <c r="A87" s="120">
        <f t="shared" si="12"/>
        <v>86</v>
      </c>
      <c r="B87" s="120"/>
      <c r="C87" s="3" t="s">
        <v>175</v>
      </c>
      <c r="D87" s="4" t="s">
        <v>59</v>
      </c>
      <c r="E87" s="126">
        <v>102</v>
      </c>
      <c r="F87" s="34">
        <v>200</v>
      </c>
      <c r="G87" s="34">
        <v>200</v>
      </c>
      <c r="H87" s="126">
        <v>65</v>
      </c>
      <c r="I87" s="126">
        <v>86</v>
      </c>
      <c r="J87" s="128">
        <v>101</v>
      </c>
      <c r="K87" s="128">
        <v>83</v>
      </c>
      <c r="L87" s="34">
        <v>200</v>
      </c>
      <c r="M87" s="128">
        <v>77</v>
      </c>
      <c r="N87" s="29">
        <f t="shared" si="7"/>
        <v>1114</v>
      </c>
      <c r="O87" s="29">
        <f t="shared" si="8"/>
        <v>714</v>
      </c>
      <c r="P87" s="29">
        <f t="shared" si="9"/>
        <v>6</v>
      </c>
      <c r="Q87" s="121" t="str">
        <f t="shared" si="10"/>
        <v>м</v>
      </c>
      <c r="R87" s="122">
        <f t="shared" si="11"/>
        <v>65</v>
      </c>
      <c r="S87" s="122"/>
      <c r="AA87" s="123">
        <v>581.72</v>
      </c>
    </row>
    <row r="88" spans="1:19" ht="12.75" customHeight="1">
      <c r="A88" s="120">
        <f t="shared" si="12"/>
        <v>87</v>
      </c>
      <c r="B88" s="120"/>
      <c r="C88" s="3" t="s">
        <v>70</v>
      </c>
      <c r="D88" s="4" t="s">
        <v>71</v>
      </c>
      <c r="E88" s="34">
        <v>200</v>
      </c>
      <c r="F88" s="34">
        <v>200</v>
      </c>
      <c r="G88" s="34">
        <v>200</v>
      </c>
      <c r="H88" s="34">
        <v>200</v>
      </c>
      <c r="I88" s="126">
        <v>78</v>
      </c>
      <c r="J88" s="126">
        <v>87</v>
      </c>
      <c r="K88" s="126">
        <v>64</v>
      </c>
      <c r="L88" s="126">
        <v>62</v>
      </c>
      <c r="M88" s="126">
        <v>60</v>
      </c>
      <c r="N88" s="29">
        <f t="shared" si="7"/>
        <v>1151</v>
      </c>
      <c r="O88" s="29">
        <f t="shared" si="8"/>
        <v>751</v>
      </c>
      <c r="P88" s="29">
        <f t="shared" si="9"/>
        <v>5</v>
      </c>
      <c r="Q88" s="121" t="str">
        <f t="shared" si="10"/>
        <v>м</v>
      </c>
      <c r="R88" s="122">
        <f t="shared" si="11"/>
        <v>60</v>
      </c>
      <c r="S88" s="122"/>
    </row>
    <row r="89" spans="1:27" ht="12.75" customHeight="1">
      <c r="A89" s="120">
        <f t="shared" si="12"/>
        <v>88</v>
      </c>
      <c r="B89" s="120"/>
      <c r="C89" s="3" t="s">
        <v>4</v>
      </c>
      <c r="D89" s="5" t="s">
        <v>5</v>
      </c>
      <c r="E89" s="34">
        <v>200</v>
      </c>
      <c r="F89" s="124">
        <v>46</v>
      </c>
      <c r="G89" s="34">
        <v>200</v>
      </c>
      <c r="H89" s="124">
        <v>31</v>
      </c>
      <c r="I89" s="124">
        <v>44</v>
      </c>
      <c r="J89" s="34">
        <v>200</v>
      </c>
      <c r="K89" s="34">
        <v>200</v>
      </c>
      <c r="L89" s="34">
        <v>200</v>
      </c>
      <c r="M89" s="124">
        <v>33</v>
      </c>
      <c r="N89" s="29">
        <f t="shared" si="7"/>
        <v>1154</v>
      </c>
      <c r="O89" s="29">
        <f t="shared" si="8"/>
        <v>754</v>
      </c>
      <c r="P89" s="29">
        <f t="shared" si="9"/>
        <v>4</v>
      </c>
      <c r="Q89" s="121" t="str">
        <f t="shared" si="10"/>
        <v>м</v>
      </c>
      <c r="R89" s="122">
        <f t="shared" si="11"/>
        <v>31</v>
      </c>
      <c r="S89" s="122"/>
      <c r="AA89" s="18"/>
    </row>
    <row r="90" spans="1:27" ht="12.75" customHeight="1">
      <c r="A90" s="120">
        <f t="shared" si="12"/>
        <v>89</v>
      </c>
      <c r="B90" s="120"/>
      <c r="C90" s="3" t="s">
        <v>261</v>
      </c>
      <c r="D90" s="4" t="s">
        <v>63</v>
      </c>
      <c r="E90" s="34">
        <v>200</v>
      </c>
      <c r="F90" s="34">
        <v>200</v>
      </c>
      <c r="G90" s="126">
        <v>83</v>
      </c>
      <c r="H90" s="126">
        <v>68</v>
      </c>
      <c r="I90" s="126">
        <v>76</v>
      </c>
      <c r="J90" s="126">
        <v>78</v>
      </c>
      <c r="K90" s="34">
        <v>200</v>
      </c>
      <c r="L90" s="34">
        <v>200</v>
      </c>
      <c r="M90" s="126">
        <v>69</v>
      </c>
      <c r="N90" s="29">
        <f t="shared" si="7"/>
        <v>1174</v>
      </c>
      <c r="O90" s="29">
        <f t="shared" si="8"/>
        <v>774</v>
      </c>
      <c r="P90" s="29">
        <f t="shared" si="9"/>
        <v>5</v>
      </c>
      <c r="Q90" s="121" t="str">
        <f t="shared" si="10"/>
        <v>м</v>
      </c>
      <c r="R90" s="122">
        <f t="shared" si="11"/>
        <v>68</v>
      </c>
      <c r="S90" s="122"/>
      <c r="AA90" s="123">
        <v>496.02</v>
      </c>
    </row>
    <row r="91" spans="1:27" ht="12.75" customHeight="1">
      <c r="A91" s="120">
        <f t="shared" si="12"/>
        <v>90</v>
      </c>
      <c r="B91" s="120"/>
      <c r="C91" s="3" t="s">
        <v>307</v>
      </c>
      <c r="D91" s="4" t="s">
        <v>109</v>
      </c>
      <c r="E91" s="126">
        <v>96</v>
      </c>
      <c r="F91" s="126">
        <v>67</v>
      </c>
      <c r="G91" s="126">
        <v>79</v>
      </c>
      <c r="H91" s="126">
        <v>64</v>
      </c>
      <c r="I91" s="34">
        <v>200</v>
      </c>
      <c r="J91" s="126">
        <v>74</v>
      </c>
      <c r="K91" s="34">
        <v>200</v>
      </c>
      <c r="L91" s="34">
        <v>200</v>
      </c>
      <c r="M91" s="127">
        <v>200</v>
      </c>
      <c r="N91" s="29">
        <f t="shared" si="7"/>
        <v>1180</v>
      </c>
      <c r="O91" s="29">
        <f t="shared" si="8"/>
        <v>780</v>
      </c>
      <c r="P91" s="29">
        <f t="shared" si="9"/>
        <v>5</v>
      </c>
      <c r="Q91" s="121" t="str">
        <f t="shared" si="10"/>
        <v>м</v>
      </c>
      <c r="R91" s="122">
        <f t="shared" si="11"/>
        <v>64</v>
      </c>
      <c r="S91" s="122"/>
      <c r="AA91" s="123">
        <v>496.02</v>
      </c>
    </row>
    <row r="92" spans="1:27" ht="12.75" customHeight="1">
      <c r="A92" s="120">
        <f t="shared" si="12"/>
        <v>91</v>
      </c>
      <c r="B92" s="120"/>
      <c r="C92" s="3" t="s">
        <v>246</v>
      </c>
      <c r="D92" s="5" t="s">
        <v>63</v>
      </c>
      <c r="E92" s="34">
        <v>200</v>
      </c>
      <c r="F92" s="126">
        <v>60</v>
      </c>
      <c r="G92" s="126">
        <v>94</v>
      </c>
      <c r="H92" s="34">
        <v>200</v>
      </c>
      <c r="I92" s="126">
        <v>80</v>
      </c>
      <c r="J92" s="126">
        <v>71</v>
      </c>
      <c r="K92" s="126">
        <v>76</v>
      </c>
      <c r="L92" s="34">
        <v>200</v>
      </c>
      <c r="M92" s="127">
        <v>200</v>
      </c>
      <c r="N92" s="29">
        <f t="shared" si="7"/>
        <v>1181</v>
      </c>
      <c r="O92" s="29">
        <f t="shared" si="8"/>
        <v>781</v>
      </c>
      <c r="P92" s="29">
        <f t="shared" si="9"/>
        <v>5</v>
      </c>
      <c r="Q92" s="121" t="str">
        <f t="shared" si="10"/>
        <v>м</v>
      </c>
      <c r="R92" s="122">
        <f t="shared" si="11"/>
        <v>60</v>
      </c>
      <c r="S92" s="122"/>
      <c r="AA92" s="123">
        <v>496.02</v>
      </c>
    </row>
    <row r="93" spans="1:27" ht="12.75" customHeight="1">
      <c r="A93" s="120">
        <f t="shared" si="12"/>
        <v>92</v>
      </c>
      <c r="B93" s="120"/>
      <c r="C93" s="3" t="s">
        <v>153</v>
      </c>
      <c r="D93" s="4" t="s">
        <v>59</v>
      </c>
      <c r="E93" s="128">
        <v>105</v>
      </c>
      <c r="F93" s="126">
        <v>70</v>
      </c>
      <c r="G93" s="34">
        <v>200</v>
      </c>
      <c r="H93" s="34">
        <v>200</v>
      </c>
      <c r="I93" s="126">
        <v>79</v>
      </c>
      <c r="J93" s="126">
        <v>79</v>
      </c>
      <c r="K93" s="34">
        <v>200</v>
      </c>
      <c r="L93" s="34">
        <v>200</v>
      </c>
      <c r="M93" s="126">
        <v>53</v>
      </c>
      <c r="N93" s="29">
        <f t="shared" si="7"/>
        <v>1186</v>
      </c>
      <c r="O93" s="29">
        <f t="shared" si="8"/>
        <v>786</v>
      </c>
      <c r="P93" s="29">
        <f t="shared" si="9"/>
        <v>5</v>
      </c>
      <c r="Q93" s="121" t="str">
        <f t="shared" si="10"/>
        <v>м</v>
      </c>
      <c r="R93" s="122">
        <f t="shared" si="11"/>
        <v>53</v>
      </c>
      <c r="S93" s="122"/>
      <c r="AA93" s="123">
        <v>496.02</v>
      </c>
    </row>
    <row r="94" spans="1:27" ht="12.75" customHeight="1">
      <c r="A94" s="120">
        <f t="shared" si="12"/>
        <v>93</v>
      </c>
      <c r="B94" s="120"/>
      <c r="C94" s="3" t="s">
        <v>287</v>
      </c>
      <c r="D94" s="5" t="s">
        <v>288</v>
      </c>
      <c r="E94" s="34">
        <v>200</v>
      </c>
      <c r="F94" s="124">
        <v>47</v>
      </c>
      <c r="G94" s="124">
        <v>59</v>
      </c>
      <c r="H94" s="34">
        <v>200</v>
      </c>
      <c r="I94" s="34">
        <v>200</v>
      </c>
      <c r="J94" s="34">
        <v>200</v>
      </c>
      <c r="K94" s="34">
        <v>200</v>
      </c>
      <c r="L94" s="124">
        <v>45</v>
      </c>
      <c r="M94" s="126">
        <v>44</v>
      </c>
      <c r="N94" s="29">
        <f t="shared" si="7"/>
        <v>1195</v>
      </c>
      <c r="O94" s="29">
        <f t="shared" si="8"/>
        <v>795</v>
      </c>
      <c r="P94" s="29">
        <f t="shared" si="9"/>
        <v>4</v>
      </c>
      <c r="Q94" s="121" t="str">
        <f t="shared" si="10"/>
        <v>м</v>
      </c>
      <c r="R94" s="122">
        <f t="shared" si="11"/>
        <v>44</v>
      </c>
      <c r="S94" s="122"/>
      <c r="AA94" s="18">
        <v>300</v>
      </c>
    </row>
    <row r="95" spans="1:27" ht="12.75" customHeight="1">
      <c r="A95" s="120">
        <f t="shared" si="12"/>
        <v>94</v>
      </c>
      <c r="B95" s="120"/>
      <c r="C95" s="3" t="s">
        <v>233</v>
      </c>
      <c r="D95" s="4" t="s">
        <v>80</v>
      </c>
      <c r="E95" s="128">
        <v>104</v>
      </c>
      <c r="F95" s="126">
        <v>71</v>
      </c>
      <c r="G95" s="34">
        <v>200</v>
      </c>
      <c r="H95" s="34">
        <v>200</v>
      </c>
      <c r="I95" s="126">
        <v>74</v>
      </c>
      <c r="J95" s="126">
        <v>81</v>
      </c>
      <c r="K95" s="34">
        <v>200</v>
      </c>
      <c r="L95" s="126">
        <v>67</v>
      </c>
      <c r="M95" s="127">
        <v>200</v>
      </c>
      <c r="N95" s="29">
        <f t="shared" si="7"/>
        <v>1197</v>
      </c>
      <c r="O95" s="29">
        <f t="shared" si="8"/>
        <v>797</v>
      </c>
      <c r="P95" s="29">
        <f t="shared" si="9"/>
        <v>5</v>
      </c>
      <c r="Q95" s="121" t="str">
        <f t="shared" si="10"/>
        <v>ж</v>
      </c>
      <c r="R95" s="122">
        <f t="shared" si="11"/>
        <v>67</v>
      </c>
      <c r="S95" s="122"/>
      <c r="AA95" s="18"/>
    </row>
    <row r="96" spans="1:27" ht="12.75" customHeight="1">
      <c r="A96" s="120">
        <f t="shared" si="12"/>
        <v>95</v>
      </c>
      <c r="B96" s="120"/>
      <c r="C96" s="3" t="s">
        <v>108</v>
      </c>
      <c r="D96" s="4" t="s">
        <v>109</v>
      </c>
      <c r="E96" s="126">
        <v>103</v>
      </c>
      <c r="F96" s="128">
        <v>77</v>
      </c>
      <c r="G96" s="126">
        <v>87</v>
      </c>
      <c r="H96" s="126">
        <v>70</v>
      </c>
      <c r="I96" s="34">
        <v>200</v>
      </c>
      <c r="J96" s="126">
        <v>63</v>
      </c>
      <c r="K96" s="34">
        <v>200</v>
      </c>
      <c r="L96" s="34">
        <v>200</v>
      </c>
      <c r="M96" s="127">
        <v>200</v>
      </c>
      <c r="N96" s="29">
        <f t="shared" si="7"/>
        <v>1200</v>
      </c>
      <c r="O96" s="29">
        <f t="shared" si="8"/>
        <v>800</v>
      </c>
      <c r="P96" s="29">
        <f t="shared" si="9"/>
        <v>5</v>
      </c>
      <c r="Q96" s="121" t="str">
        <f t="shared" si="10"/>
        <v>м</v>
      </c>
      <c r="R96" s="122">
        <f t="shared" si="11"/>
        <v>63</v>
      </c>
      <c r="S96" s="122"/>
      <c r="AA96" s="18"/>
    </row>
    <row r="97" spans="1:27" ht="12.75" customHeight="1">
      <c r="A97" s="120">
        <f t="shared" si="12"/>
        <v>96</v>
      </c>
      <c r="B97" s="120"/>
      <c r="C97" s="3" t="s">
        <v>58</v>
      </c>
      <c r="D97" s="4" t="s">
        <v>59</v>
      </c>
      <c r="E97" s="34">
        <v>200</v>
      </c>
      <c r="F97" s="34">
        <v>200</v>
      </c>
      <c r="G97" s="34">
        <v>200</v>
      </c>
      <c r="H97" s="34">
        <v>200</v>
      </c>
      <c r="I97" s="34">
        <v>200</v>
      </c>
      <c r="J97" s="126">
        <v>65</v>
      </c>
      <c r="K97" s="126">
        <v>53</v>
      </c>
      <c r="L97" s="124">
        <v>47</v>
      </c>
      <c r="M97" s="126">
        <v>45</v>
      </c>
      <c r="N97" s="29">
        <f t="shared" si="7"/>
        <v>1210</v>
      </c>
      <c r="O97" s="29">
        <f t="shared" si="8"/>
        <v>810</v>
      </c>
      <c r="P97" s="29">
        <f t="shared" si="9"/>
        <v>4</v>
      </c>
      <c r="Q97" s="121" t="str">
        <f t="shared" si="10"/>
        <v>м</v>
      </c>
      <c r="R97" s="122">
        <f t="shared" si="11"/>
        <v>45</v>
      </c>
      <c r="S97" s="122"/>
      <c r="AA97" s="18"/>
    </row>
    <row r="98" spans="1:27" ht="12.75" customHeight="1">
      <c r="A98" s="120">
        <f t="shared" si="12"/>
        <v>97</v>
      </c>
      <c r="B98" s="120"/>
      <c r="C98" s="3" t="s">
        <v>104</v>
      </c>
      <c r="D98" s="4" t="s">
        <v>19</v>
      </c>
      <c r="E98" s="34">
        <v>200</v>
      </c>
      <c r="F98" s="34">
        <v>200</v>
      </c>
      <c r="G98" s="34">
        <v>200</v>
      </c>
      <c r="H98" s="34">
        <v>200</v>
      </c>
      <c r="I98" s="34">
        <v>200</v>
      </c>
      <c r="J98" s="126">
        <v>73</v>
      </c>
      <c r="K98" s="126">
        <v>57</v>
      </c>
      <c r="L98" s="126">
        <v>48</v>
      </c>
      <c r="M98" s="124">
        <v>35</v>
      </c>
      <c r="N98" s="29">
        <f t="shared" si="7"/>
        <v>1213</v>
      </c>
      <c r="O98" s="29">
        <f t="shared" si="8"/>
        <v>813</v>
      </c>
      <c r="P98" s="29">
        <f t="shared" si="9"/>
        <v>4</v>
      </c>
      <c r="Q98" s="121" t="str">
        <f aca="true" t="shared" si="13" ref="Q98:Q129">IF(ISNUMBER(SEARCH("Игорь",C98))+ISNUMBER(SEARCH("Илья",C98))+ISNUMBER(SEARCH("Никита",C98))+ISNUMBER(SEARCH("Данила",C98)),"м",IF((RIGHT(C98,1)="а")+(RIGHT(C98,1)="я")+(RIGHT(C98,1)="ь"),"ж","м"))</f>
        <v>м</v>
      </c>
      <c r="R98" s="122">
        <f t="shared" si="11"/>
        <v>35</v>
      </c>
      <c r="S98" s="122"/>
      <c r="AA98" s="18">
        <v>300</v>
      </c>
    </row>
    <row r="99" spans="1:27" ht="12.75" customHeight="1">
      <c r="A99" s="120">
        <f t="shared" si="12"/>
        <v>98</v>
      </c>
      <c r="B99" s="120"/>
      <c r="C99" s="3" t="s">
        <v>237</v>
      </c>
      <c r="D99" s="4" t="s">
        <v>61</v>
      </c>
      <c r="E99" s="34">
        <v>200</v>
      </c>
      <c r="F99" s="34">
        <v>200</v>
      </c>
      <c r="G99" s="5">
        <v>9</v>
      </c>
      <c r="H99" s="34">
        <v>200</v>
      </c>
      <c r="I99" s="34">
        <v>200</v>
      </c>
      <c r="J99" s="5">
        <v>6</v>
      </c>
      <c r="K99" s="5">
        <v>6</v>
      </c>
      <c r="L99" s="34">
        <v>200</v>
      </c>
      <c r="M99" s="127">
        <v>200</v>
      </c>
      <c r="N99" s="29">
        <f t="shared" si="7"/>
        <v>1221</v>
      </c>
      <c r="O99" s="29">
        <f t="shared" si="8"/>
        <v>821</v>
      </c>
      <c r="P99" s="29">
        <f t="shared" si="9"/>
        <v>3</v>
      </c>
      <c r="Q99" s="121" t="str">
        <f t="shared" si="13"/>
        <v>м</v>
      </c>
      <c r="R99" s="122">
        <f t="shared" si="11"/>
        <v>6</v>
      </c>
      <c r="S99" s="122"/>
      <c r="AA99" s="18">
        <v>300</v>
      </c>
    </row>
    <row r="100" spans="1:27" ht="12.75" customHeight="1">
      <c r="A100" s="120">
        <f t="shared" si="12"/>
        <v>99</v>
      </c>
      <c r="B100" s="120"/>
      <c r="C100" s="3" t="s">
        <v>264</v>
      </c>
      <c r="D100" s="4" t="s">
        <v>17</v>
      </c>
      <c r="E100" s="34">
        <v>200</v>
      </c>
      <c r="F100" s="128">
        <v>78</v>
      </c>
      <c r="G100" s="128">
        <v>101</v>
      </c>
      <c r="H100" s="128">
        <v>77</v>
      </c>
      <c r="I100" s="128">
        <v>89</v>
      </c>
      <c r="J100" s="126">
        <v>91</v>
      </c>
      <c r="K100" s="34">
        <v>200</v>
      </c>
      <c r="L100" s="34">
        <v>200</v>
      </c>
      <c r="M100" s="127">
        <v>200</v>
      </c>
      <c r="N100" s="29">
        <f t="shared" si="7"/>
        <v>1236</v>
      </c>
      <c r="O100" s="29">
        <f t="shared" si="8"/>
        <v>836</v>
      </c>
      <c r="P100" s="29">
        <f t="shared" si="9"/>
        <v>5</v>
      </c>
      <c r="Q100" s="121" t="str">
        <f t="shared" si="13"/>
        <v>ж</v>
      </c>
      <c r="R100" s="122">
        <f t="shared" si="11"/>
        <v>77</v>
      </c>
      <c r="S100" s="122"/>
      <c r="AA100" s="18"/>
    </row>
    <row r="101" spans="1:27" ht="12.75" customHeight="1">
      <c r="A101" s="120">
        <f t="shared" si="12"/>
        <v>100</v>
      </c>
      <c r="B101" s="120"/>
      <c r="C101" s="3" t="s">
        <v>304</v>
      </c>
      <c r="D101" s="4" t="s">
        <v>11</v>
      </c>
      <c r="E101" s="34">
        <v>200</v>
      </c>
      <c r="F101" s="34">
        <v>200</v>
      </c>
      <c r="G101" s="34">
        <v>200</v>
      </c>
      <c r="H101" s="34">
        <v>200</v>
      </c>
      <c r="I101" s="126">
        <v>67</v>
      </c>
      <c r="J101" s="126">
        <v>80</v>
      </c>
      <c r="K101" s="126">
        <v>55</v>
      </c>
      <c r="L101" s="34">
        <v>200</v>
      </c>
      <c r="M101" s="124">
        <v>38</v>
      </c>
      <c r="N101" s="29">
        <f t="shared" si="7"/>
        <v>1240</v>
      </c>
      <c r="O101" s="29">
        <f t="shared" si="8"/>
        <v>840</v>
      </c>
      <c r="P101" s="29">
        <f t="shared" si="9"/>
        <v>4</v>
      </c>
      <c r="Q101" s="121" t="str">
        <f t="shared" si="13"/>
        <v>м</v>
      </c>
      <c r="R101" s="122">
        <f t="shared" si="11"/>
        <v>38</v>
      </c>
      <c r="S101" s="122"/>
      <c r="AA101" s="18"/>
    </row>
    <row r="102" spans="1:27" ht="12.75" customHeight="1">
      <c r="A102" s="120">
        <f t="shared" si="12"/>
        <v>101</v>
      </c>
      <c r="B102" s="120"/>
      <c r="C102" s="3" t="s">
        <v>100</v>
      </c>
      <c r="D102" s="4" t="s">
        <v>9</v>
      </c>
      <c r="E102" s="126">
        <v>92</v>
      </c>
      <c r="F102" s="126">
        <v>65</v>
      </c>
      <c r="G102" s="34">
        <v>200</v>
      </c>
      <c r="H102" s="126">
        <v>47</v>
      </c>
      <c r="I102" s="124">
        <v>43</v>
      </c>
      <c r="J102" s="34">
        <v>200</v>
      </c>
      <c r="K102" s="34">
        <v>200</v>
      </c>
      <c r="L102" s="34">
        <v>200</v>
      </c>
      <c r="M102" s="127">
        <v>200</v>
      </c>
      <c r="N102" s="29">
        <f t="shared" si="7"/>
        <v>1247</v>
      </c>
      <c r="O102" s="29">
        <f t="shared" si="8"/>
        <v>847</v>
      </c>
      <c r="P102" s="29">
        <f t="shared" si="9"/>
        <v>4</v>
      </c>
      <c r="Q102" s="121" t="str">
        <f t="shared" si="13"/>
        <v>м</v>
      </c>
      <c r="R102" s="122">
        <f t="shared" si="11"/>
        <v>43</v>
      </c>
      <c r="S102" s="122"/>
      <c r="AA102" s="18">
        <v>300</v>
      </c>
    </row>
    <row r="103" spans="1:27" ht="12.75" customHeight="1">
      <c r="A103" s="120">
        <f t="shared" si="12"/>
        <v>102</v>
      </c>
      <c r="B103" s="120"/>
      <c r="C103" s="3" t="s">
        <v>262</v>
      </c>
      <c r="D103" s="4" t="s">
        <v>24</v>
      </c>
      <c r="E103" s="34">
        <v>200</v>
      </c>
      <c r="F103" s="128">
        <v>83</v>
      </c>
      <c r="G103" s="34">
        <v>200</v>
      </c>
      <c r="H103" s="128">
        <v>90</v>
      </c>
      <c r="I103" s="34">
        <v>200</v>
      </c>
      <c r="J103" s="128">
        <v>118</v>
      </c>
      <c r="K103" s="128">
        <v>90</v>
      </c>
      <c r="L103" s="34">
        <v>200</v>
      </c>
      <c r="M103" s="128">
        <v>85</v>
      </c>
      <c r="N103" s="29">
        <f t="shared" si="7"/>
        <v>1266</v>
      </c>
      <c r="O103" s="29">
        <f t="shared" si="8"/>
        <v>866</v>
      </c>
      <c r="P103" s="29">
        <f t="shared" si="9"/>
        <v>5</v>
      </c>
      <c r="Q103" s="121" t="str">
        <f t="shared" si="13"/>
        <v>ж</v>
      </c>
      <c r="R103" s="122">
        <f t="shared" si="11"/>
        <v>83</v>
      </c>
      <c r="S103" s="122"/>
      <c r="AA103" s="18"/>
    </row>
    <row r="104" spans="1:27" ht="12.75" customHeight="1">
      <c r="A104" s="120">
        <f t="shared" si="12"/>
        <v>103</v>
      </c>
      <c r="B104" s="120"/>
      <c r="C104" s="3" t="s">
        <v>130</v>
      </c>
      <c r="D104" s="4" t="s">
        <v>131</v>
      </c>
      <c r="E104" s="126">
        <v>94</v>
      </c>
      <c r="F104" s="34">
        <v>200</v>
      </c>
      <c r="G104" s="34">
        <v>200</v>
      </c>
      <c r="H104" s="34">
        <v>200</v>
      </c>
      <c r="I104" s="34">
        <v>200</v>
      </c>
      <c r="J104" s="34">
        <v>200</v>
      </c>
      <c r="K104" s="126">
        <v>62</v>
      </c>
      <c r="L104" s="126">
        <v>55</v>
      </c>
      <c r="M104" s="126">
        <v>56</v>
      </c>
      <c r="N104" s="29">
        <f t="shared" si="7"/>
        <v>1267</v>
      </c>
      <c r="O104" s="29">
        <f t="shared" si="8"/>
        <v>867</v>
      </c>
      <c r="P104" s="29">
        <f t="shared" si="9"/>
        <v>4</v>
      </c>
      <c r="Q104" s="121" t="str">
        <f t="shared" si="13"/>
        <v>м</v>
      </c>
      <c r="R104" s="122">
        <f t="shared" si="11"/>
        <v>55</v>
      </c>
      <c r="S104" s="122"/>
      <c r="AA104" s="18"/>
    </row>
    <row r="105" spans="1:27" ht="12.75" customHeight="1">
      <c r="A105" s="120">
        <f t="shared" si="12"/>
        <v>104</v>
      </c>
      <c r="B105" s="120"/>
      <c r="C105" s="3" t="s">
        <v>240</v>
      </c>
      <c r="D105" s="4" t="s">
        <v>61</v>
      </c>
      <c r="E105" s="34">
        <v>200</v>
      </c>
      <c r="F105" s="34">
        <v>200</v>
      </c>
      <c r="G105" s="34">
        <v>200</v>
      </c>
      <c r="H105" s="34">
        <v>200</v>
      </c>
      <c r="I105" s="34">
        <v>200</v>
      </c>
      <c r="J105" s="126">
        <v>70</v>
      </c>
      <c r="K105" s="126">
        <v>73</v>
      </c>
      <c r="L105" s="126">
        <v>68</v>
      </c>
      <c r="M105" s="126">
        <v>61</v>
      </c>
      <c r="N105" s="29">
        <f t="shared" si="7"/>
        <v>1272</v>
      </c>
      <c r="O105" s="29">
        <f t="shared" si="8"/>
        <v>872</v>
      </c>
      <c r="P105" s="29">
        <f t="shared" si="9"/>
        <v>4</v>
      </c>
      <c r="Q105" s="121" t="str">
        <f t="shared" si="13"/>
        <v>м</v>
      </c>
      <c r="R105" s="122">
        <f t="shared" si="11"/>
        <v>61</v>
      </c>
      <c r="S105" s="122"/>
      <c r="AA105" s="18">
        <v>300</v>
      </c>
    </row>
    <row r="106" spans="1:27" ht="12.75" customHeight="1">
      <c r="A106" s="120">
        <f t="shared" si="12"/>
        <v>105</v>
      </c>
      <c r="B106" s="120"/>
      <c r="C106" s="3" t="s">
        <v>282</v>
      </c>
      <c r="D106" s="4" t="s">
        <v>9</v>
      </c>
      <c r="E106" s="26">
        <v>40</v>
      </c>
      <c r="F106" s="34">
        <v>200</v>
      </c>
      <c r="G106" s="34">
        <v>200</v>
      </c>
      <c r="H106" s="5">
        <v>8</v>
      </c>
      <c r="I106" s="34">
        <v>200</v>
      </c>
      <c r="J106" s="34">
        <v>200</v>
      </c>
      <c r="K106" s="34">
        <v>200</v>
      </c>
      <c r="L106" s="5">
        <v>24</v>
      </c>
      <c r="M106" s="127">
        <v>200</v>
      </c>
      <c r="N106" s="29">
        <f t="shared" si="7"/>
        <v>1272</v>
      </c>
      <c r="O106" s="29">
        <f t="shared" si="8"/>
        <v>872</v>
      </c>
      <c r="P106" s="29">
        <f t="shared" si="9"/>
        <v>3</v>
      </c>
      <c r="Q106" s="121" t="str">
        <f t="shared" si="13"/>
        <v>м</v>
      </c>
      <c r="R106" s="122">
        <f t="shared" si="11"/>
        <v>8</v>
      </c>
      <c r="S106" s="122"/>
      <c r="AA106" s="18">
        <v>300</v>
      </c>
    </row>
    <row r="107" spans="1:27" ht="12.75" customHeight="1">
      <c r="A107" s="120">
        <f t="shared" si="12"/>
        <v>106</v>
      </c>
      <c r="B107" s="120"/>
      <c r="C107" s="3" t="s">
        <v>232</v>
      </c>
      <c r="D107" s="5" t="s">
        <v>212</v>
      </c>
      <c r="E107" s="34">
        <v>200</v>
      </c>
      <c r="F107" s="34">
        <v>200</v>
      </c>
      <c r="G107" s="126">
        <v>92</v>
      </c>
      <c r="H107" s="34">
        <v>200</v>
      </c>
      <c r="I107" s="34">
        <v>200</v>
      </c>
      <c r="J107" s="126">
        <v>77</v>
      </c>
      <c r="K107" s="34">
        <v>200</v>
      </c>
      <c r="L107" s="126">
        <v>54</v>
      </c>
      <c r="M107" s="126">
        <v>52</v>
      </c>
      <c r="N107" s="29">
        <f t="shared" si="7"/>
        <v>1275</v>
      </c>
      <c r="O107" s="29">
        <f t="shared" si="8"/>
        <v>875</v>
      </c>
      <c r="P107" s="29">
        <f t="shared" si="9"/>
        <v>4</v>
      </c>
      <c r="Q107" s="121" t="str">
        <f t="shared" si="13"/>
        <v>м</v>
      </c>
      <c r="R107" s="122">
        <f t="shared" si="11"/>
        <v>52</v>
      </c>
      <c r="S107" s="122"/>
      <c r="AA107" s="123">
        <v>520.2</v>
      </c>
    </row>
    <row r="108" spans="1:27" ht="12.75" customHeight="1">
      <c r="A108" s="120">
        <f t="shared" si="12"/>
        <v>107</v>
      </c>
      <c r="B108" s="120"/>
      <c r="C108" s="3" t="s">
        <v>52</v>
      </c>
      <c r="D108" s="4" t="s">
        <v>19</v>
      </c>
      <c r="E108" s="34">
        <v>200</v>
      </c>
      <c r="F108" s="34">
        <v>200</v>
      </c>
      <c r="G108" s="34">
        <v>200</v>
      </c>
      <c r="H108" s="34">
        <v>200</v>
      </c>
      <c r="I108" s="124">
        <v>40</v>
      </c>
      <c r="J108" s="5">
        <v>19</v>
      </c>
      <c r="K108" s="5">
        <v>25</v>
      </c>
      <c r="L108" s="34">
        <v>200</v>
      </c>
      <c r="M108" s="127">
        <v>200</v>
      </c>
      <c r="N108" s="29">
        <f t="shared" si="7"/>
        <v>1284</v>
      </c>
      <c r="O108" s="29">
        <f t="shared" si="8"/>
        <v>884</v>
      </c>
      <c r="P108" s="29">
        <f t="shared" si="9"/>
        <v>3</v>
      </c>
      <c r="Q108" s="121" t="str">
        <f t="shared" si="13"/>
        <v>м</v>
      </c>
      <c r="R108" s="122">
        <f t="shared" si="11"/>
        <v>19</v>
      </c>
      <c r="S108" s="122"/>
      <c r="AA108" s="18">
        <v>300</v>
      </c>
    </row>
    <row r="109" spans="1:27" ht="12.75" customHeight="1">
      <c r="A109" s="120">
        <f t="shared" si="12"/>
        <v>108</v>
      </c>
      <c r="B109" s="120"/>
      <c r="C109" s="3" t="s">
        <v>251</v>
      </c>
      <c r="D109" s="4" t="s">
        <v>19</v>
      </c>
      <c r="E109" s="34">
        <v>200</v>
      </c>
      <c r="F109" s="34">
        <v>200</v>
      </c>
      <c r="G109" s="34">
        <v>200</v>
      </c>
      <c r="H109" s="34">
        <v>200</v>
      </c>
      <c r="I109" s="124">
        <v>38</v>
      </c>
      <c r="J109" s="5">
        <v>16</v>
      </c>
      <c r="K109" s="5">
        <v>30</v>
      </c>
      <c r="L109" s="34">
        <v>200</v>
      </c>
      <c r="M109" s="127">
        <v>200</v>
      </c>
      <c r="N109" s="29">
        <f t="shared" si="7"/>
        <v>1284</v>
      </c>
      <c r="O109" s="29">
        <f t="shared" si="8"/>
        <v>884</v>
      </c>
      <c r="P109" s="29">
        <f t="shared" si="9"/>
        <v>3</v>
      </c>
      <c r="Q109" s="121" t="str">
        <f t="shared" si="13"/>
        <v>м</v>
      </c>
      <c r="R109" s="122">
        <f t="shared" si="11"/>
        <v>16</v>
      </c>
      <c r="S109" s="122"/>
      <c r="AA109" s="123">
        <v>496.02</v>
      </c>
    </row>
    <row r="110" spans="1:27" ht="12.75" customHeight="1">
      <c r="A110" s="120">
        <f t="shared" si="12"/>
        <v>109</v>
      </c>
      <c r="B110" s="120"/>
      <c r="C110" s="3" t="s">
        <v>250</v>
      </c>
      <c r="D110" s="4" t="s">
        <v>63</v>
      </c>
      <c r="E110" s="26">
        <v>30</v>
      </c>
      <c r="F110" s="34">
        <v>200</v>
      </c>
      <c r="G110" s="26">
        <v>27</v>
      </c>
      <c r="H110" s="34">
        <v>200</v>
      </c>
      <c r="I110" s="26">
        <v>29</v>
      </c>
      <c r="J110" s="34">
        <v>200</v>
      </c>
      <c r="K110" s="34">
        <v>200</v>
      </c>
      <c r="L110" s="34">
        <v>200</v>
      </c>
      <c r="M110" s="127">
        <v>200</v>
      </c>
      <c r="N110" s="29">
        <f t="shared" si="7"/>
        <v>1286</v>
      </c>
      <c r="O110" s="29">
        <f t="shared" si="8"/>
        <v>886</v>
      </c>
      <c r="P110" s="29">
        <f t="shared" si="9"/>
        <v>3</v>
      </c>
      <c r="Q110" s="121" t="str">
        <f t="shared" si="13"/>
        <v>ж</v>
      </c>
      <c r="R110" s="122">
        <f t="shared" si="11"/>
        <v>27</v>
      </c>
      <c r="S110" s="122"/>
      <c r="AA110" s="123">
        <v>453.07</v>
      </c>
    </row>
    <row r="111" spans="1:27" ht="12.75" customHeight="1">
      <c r="A111" s="120">
        <f t="shared" si="12"/>
        <v>110</v>
      </c>
      <c r="B111" s="120"/>
      <c r="C111" s="3" t="s">
        <v>225</v>
      </c>
      <c r="D111" s="4" t="s">
        <v>24</v>
      </c>
      <c r="E111" s="34">
        <v>200</v>
      </c>
      <c r="F111" s="128">
        <v>88</v>
      </c>
      <c r="G111" s="128">
        <v>110</v>
      </c>
      <c r="H111" s="34">
        <v>200</v>
      </c>
      <c r="I111" s="34">
        <v>200</v>
      </c>
      <c r="J111" s="128">
        <v>107</v>
      </c>
      <c r="K111" s="128">
        <v>93</v>
      </c>
      <c r="L111" s="128">
        <v>94</v>
      </c>
      <c r="M111" s="127">
        <v>200</v>
      </c>
      <c r="N111" s="29">
        <f t="shared" si="7"/>
        <v>1292</v>
      </c>
      <c r="O111" s="29">
        <f t="shared" si="8"/>
        <v>892</v>
      </c>
      <c r="P111" s="29">
        <f t="shared" si="9"/>
        <v>5</v>
      </c>
      <c r="Q111" s="121" t="str">
        <f t="shared" si="13"/>
        <v>м</v>
      </c>
      <c r="R111" s="122">
        <f t="shared" si="11"/>
        <v>88</v>
      </c>
      <c r="S111" s="122"/>
      <c r="AA111" s="18">
        <v>300</v>
      </c>
    </row>
    <row r="112" spans="1:27" ht="12.75" customHeight="1">
      <c r="A112" s="120">
        <f t="shared" si="12"/>
        <v>111</v>
      </c>
      <c r="B112" s="120"/>
      <c r="C112" s="3" t="s">
        <v>249</v>
      </c>
      <c r="D112" s="4" t="s">
        <v>9</v>
      </c>
      <c r="E112" s="34">
        <v>200</v>
      </c>
      <c r="F112" s="34">
        <v>200</v>
      </c>
      <c r="G112" s="34">
        <v>200</v>
      </c>
      <c r="H112" s="34">
        <v>200</v>
      </c>
      <c r="I112" s="34">
        <v>200</v>
      </c>
      <c r="J112" s="126">
        <v>89</v>
      </c>
      <c r="K112" s="126">
        <v>71</v>
      </c>
      <c r="L112" s="126">
        <v>73</v>
      </c>
      <c r="M112" s="126">
        <v>62</v>
      </c>
      <c r="N112" s="29">
        <f t="shared" si="7"/>
        <v>1295</v>
      </c>
      <c r="O112" s="29">
        <f t="shared" si="8"/>
        <v>895</v>
      </c>
      <c r="P112" s="29">
        <f t="shared" si="9"/>
        <v>4</v>
      </c>
      <c r="Q112" s="121" t="str">
        <f t="shared" si="13"/>
        <v>ж</v>
      </c>
      <c r="R112" s="122">
        <f t="shared" si="11"/>
        <v>62</v>
      </c>
      <c r="S112" s="122"/>
      <c r="AA112" s="18">
        <v>300</v>
      </c>
    </row>
    <row r="113" spans="1:27" ht="12.75" customHeight="1">
      <c r="A113" s="120">
        <f t="shared" si="12"/>
        <v>112</v>
      </c>
      <c r="B113" s="120"/>
      <c r="C113" s="3" t="s">
        <v>82</v>
      </c>
      <c r="D113" s="4" t="s">
        <v>13</v>
      </c>
      <c r="E113" s="126">
        <v>86</v>
      </c>
      <c r="F113" s="34">
        <v>200</v>
      </c>
      <c r="G113" s="126">
        <v>86</v>
      </c>
      <c r="H113" s="126">
        <v>58</v>
      </c>
      <c r="I113" s="34">
        <v>200</v>
      </c>
      <c r="J113" s="126">
        <v>69</v>
      </c>
      <c r="K113" s="34">
        <v>200</v>
      </c>
      <c r="L113" s="34">
        <v>200</v>
      </c>
      <c r="M113" s="127">
        <v>200</v>
      </c>
      <c r="N113" s="29">
        <f t="shared" si="7"/>
        <v>1299</v>
      </c>
      <c r="O113" s="29">
        <f t="shared" si="8"/>
        <v>899</v>
      </c>
      <c r="P113" s="29">
        <f t="shared" si="9"/>
        <v>4</v>
      </c>
      <c r="Q113" s="121" t="str">
        <f t="shared" si="13"/>
        <v>м</v>
      </c>
      <c r="R113" s="122">
        <f t="shared" si="11"/>
        <v>58</v>
      </c>
      <c r="S113" s="122"/>
      <c r="AA113" s="123">
        <v>460.01</v>
      </c>
    </row>
    <row r="114" spans="1:27" ht="12.75" customHeight="1">
      <c r="A114" s="120">
        <f t="shared" si="12"/>
        <v>113</v>
      </c>
      <c r="B114" s="120"/>
      <c r="C114" s="3" t="s">
        <v>276</v>
      </c>
      <c r="D114" s="4" t="s">
        <v>277</v>
      </c>
      <c r="E114" s="124">
        <v>49</v>
      </c>
      <c r="F114" s="34">
        <v>200</v>
      </c>
      <c r="G114" s="26">
        <v>39</v>
      </c>
      <c r="H114" s="34">
        <v>200</v>
      </c>
      <c r="I114" s="34">
        <v>200</v>
      </c>
      <c r="J114" s="5">
        <v>12</v>
      </c>
      <c r="K114" s="34">
        <v>200</v>
      </c>
      <c r="L114" s="34">
        <v>200</v>
      </c>
      <c r="M114" s="127">
        <v>200</v>
      </c>
      <c r="N114" s="29">
        <f t="shared" si="7"/>
        <v>1300</v>
      </c>
      <c r="O114" s="29">
        <f t="shared" si="8"/>
        <v>900</v>
      </c>
      <c r="P114" s="29">
        <f t="shared" si="9"/>
        <v>3</v>
      </c>
      <c r="Q114" s="121" t="str">
        <f t="shared" si="13"/>
        <v>м</v>
      </c>
      <c r="R114" s="122">
        <f t="shared" si="11"/>
        <v>12</v>
      </c>
      <c r="S114" s="122"/>
      <c r="AA114" s="123">
        <v>460.01</v>
      </c>
    </row>
    <row r="115" spans="1:27" ht="12.75" customHeight="1">
      <c r="A115" s="120">
        <f t="shared" si="12"/>
        <v>114</v>
      </c>
      <c r="B115" s="120"/>
      <c r="C115" s="3" t="s">
        <v>203</v>
      </c>
      <c r="D115" s="4" t="s">
        <v>63</v>
      </c>
      <c r="E115" s="126">
        <v>99</v>
      </c>
      <c r="F115" s="126">
        <v>72</v>
      </c>
      <c r="G115" s="34">
        <v>200</v>
      </c>
      <c r="H115" s="126">
        <v>67</v>
      </c>
      <c r="I115" s="34">
        <v>200</v>
      </c>
      <c r="J115" s="34">
        <v>200</v>
      </c>
      <c r="K115" s="34">
        <v>200</v>
      </c>
      <c r="L115" s="34">
        <v>200</v>
      </c>
      <c r="M115" s="126">
        <v>64</v>
      </c>
      <c r="N115" s="29">
        <f t="shared" si="7"/>
        <v>1302</v>
      </c>
      <c r="O115" s="29">
        <f t="shared" si="8"/>
        <v>902</v>
      </c>
      <c r="P115" s="29">
        <f t="shared" si="9"/>
        <v>4</v>
      </c>
      <c r="Q115" s="121" t="str">
        <f t="shared" si="13"/>
        <v>ж</v>
      </c>
      <c r="R115" s="122">
        <f t="shared" si="11"/>
        <v>64</v>
      </c>
      <c r="S115" s="122"/>
      <c r="AA115" s="123">
        <v>460.01</v>
      </c>
    </row>
    <row r="116" spans="1:27" ht="12.75" customHeight="1">
      <c r="A116" s="120">
        <f t="shared" si="12"/>
        <v>115</v>
      </c>
      <c r="B116" s="120"/>
      <c r="C116" s="3" t="s">
        <v>254</v>
      </c>
      <c r="D116" s="5" t="s">
        <v>208</v>
      </c>
      <c r="E116" s="34">
        <v>200</v>
      </c>
      <c r="F116" s="34">
        <v>200</v>
      </c>
      <c r="G116" s="128">
        <v>100</v>
      </c>
      <c r="H116" s="34">
        <v>200</v>
      </c>
      <c r="I116" s="34">
        <v>200</v>
      </c>
      <c r="J116" s="34">
        <v>200</v>
      </c>
      <c r="K116" s="126">
        <v>72</v>
      </c>
      <c r="L116" s="126">
        <v>71</v>
      </c>
      <c r="M116" s="126">
        <v>63</v>
      </c>
      <c r="N116" s="29">
        <f t="shared" si="7"/>
        <v>1306</v>
      </c>
      <c r="O116" s="29">
        <f t="shared" si="8"/>
        <v>906</v>
      </c>
      <c r="P116" s="29">
        <f t="shared" si="9"/>
        <v>4</v>
      </c>
      <c r="Q116" s="121" t="str">
        <f t="shared" si="13"/>
        <v>ж</v>
      </c>
      <c r="R116" s="122">
        <f t="shared" si="11"/>
        <v>63</v>
      </c>
      <c r="S116" s="122"/>
      <c r="AA116" s="123">
        <v>460.01</v>
      </c>
    </row>
    <row r="117" spans="1:27" ht="12.75" customHeight="1">
      <c r="A117" s="120">
        <f t="shared" si="12"/>
        <v>116</v>
      </c>
      <c r="B117" s="120"/>
      <c r="C117" s="3" t="s">
        <v>14</v>
      </c>
      <c r="D117" s="4" t="s">
        <v>15</v>
      </c>
      <c r="E117" s="26">
        <v>44</v>
      </c>
      <c r="F117" s="5">
        <v>20</v>
      </c>
      <c r="G117" s="26">
        <v>42</v>
      </c>
      <c r="H117" s="34">
        <v>200</v>
      </c>
      <c r="I117" s="34">
        <v>200</v>
      </c>
      <c r="J117" s="34">
        <v>200</v>
      </c>
      <c r="K117" s="34">
        <v>200</v>
      </c>
      <c r="L117" s="34">
        <v>200</v>
      </c>
      <c r="M117" s="127">
        <v>200</v>
      </c>
      <c r="N117" s="29">
        <f t="shared" si="7"/>
        <v>1306</v>
      </c>
      <c r="O117" s="29">
        <f t="shared" si="8"/>
        <v>906</v>
      </c>
      <c r="P117" s="29">
        <f t="shared" si="9"/>
        <v>3</v>
      </c>
      <c r="Q117" s="121" t="str">
        <f t="shared" si="13"/>
        <v>м</v>
      </c>
      <c r="R117" s="122">
        <f t="shared" si="11"/>
        <v>20</v>
      </c>
      <c r="S117" s="122"/>
      <c r="AA117" s="18">
        <v>300</v>
      </c>
    </row>
    <row r="118" spans="1:27" ht="12.75" customHeight="1">
      <c r="A118" s="120">
        <f t="shared" si="12"/>
        <v>117</v>
      </c>
      <c r="B118" s="120"/>
      <c r="C118" s="3" t="s">
        <v>252</v>
      </c>
      <c r="D118" s="4" t="s">
        <v>13</v>
      </c>
      <c r="E118" s="34">
        <v>200</v>
      </c>
      <c r="F118" s="34">
        <v>200</v>
      </c>
      <c r="G118" s="124">
        <v>55</v>
      </c>
      <c r="H118" s="124">
        <v>33</v>
      </c>
      <c r="I118" s="34">
        <v>200</v>
      </c>
      <c r="J118" s="34">
        <v>200</v>
      </c>
      <c r="K118" s="124">
        <v>42</v>
      </c>
      <c r="L118" s="34">
        <v>200</v>
      </c>
      <c r="M118" s="34">
        <v>200</v>
      </c>
      <c r="N118" s="29">
        <f t="shared" si="7"/>
        <v>1330</v>
      </c>
      <c r="O118" s="29">
        <f t="shared" si="8"/>
        <v>930</v>
      </c>
      <c r="P118" s="29">
        <f t="shared" si="9"/>
        <v>3</v>
      </c>
      <c r="Q118" s="121" t="str">
        <f t="shared" si="13"/>
        <v>м</v>
      </c>
      <c r="R118" s="122">
        <f t="shared" si="11"/>
        <v>33</v>
      </c>
      <c r="S118" s="122"/>
      <c r="AA118" s="18"/>
    </row>
    <row r="119" spans="1:27" ht="12.75" customHeight="1">
      <c r="A119" s="120">
        <f t="shared" si="12"/>
        <v>118</v>
      </c>
      <c r="B119" s="120"/>
      <c r="C119" s="3" t="s">
        <v>111</v>
      </c>
      <c r="D119" s="4" t="s">
        <v>59</v>
      </c>
      <c r="E119" s="124">
        <v>71</v>
      </c>
      <c r="F119" s="34">
        <v>200</v>
      </c>
      <c r="G119" s="34">
        <v>200</v>
      </c>
      <c r="H119" s="124">
        <v>41</v>
      </c>
      <c r="I119" s="34">
        <v>200</v>
      </c>
      <c r="J119" s="34">
        <v>200</v>
      </c>
      <c r="K119" s="34">
        <v>200</v>
      </c>
      <c r="L119" s="34">
        <v>200</v>
      </c>
      <c r="M119" s="124">
        <v>39</v>
      </c>
      <c r="N119" s="29">
        <f t="shared" si="7"/>
        <v>1351</v>
      </c>
      <c r="O119" s="29">
        <f t="shared" si="8"/>
        <v>951</v>
      </c>
      <c r="P119" s="29">
        <f t="shared" si="9"/>
        <v>3</v>
      </c>
      <c r="Q119" s="121" t="str">
        <f t="shared" si="13"/>
        <v>м</v>
      </c>
      <c r="R119" s="122">
        <f t="shared" si="11"/>
        <v>39</v>
      </c>
      <c r="S119" s="122"/>
      <c r="AA119" s="18">
        <v>300</v>
      </c>
    </row>
    <row r="120" spans="1:27" ht="12.75" customHeight="1">
      <c r="A120" s="120">
        <f t="shared" si="12"/>
        <v>119</v>
      </c>
      <c r="B120" s="120"/>
      <c r="C120" s="3" t="s">
        <v>223</v>
      </c>
      <c r="D120" s="4" t="s">
        <v>166</v>
      </c>
      <c r="E120" s="126">
        <v>100</v>
      </c>
      <c r="F120" s="34">
        <v>200</v>
      </c>
      <c r="G120" s="126">
        <v>95</v>
      </c>
      <c r="H120" s="128">
        <v>72</v>
      </c>
      <c r="I120" s="126">
        <v>87</v>
      </c>
      <c r="J120" s="34">
        <v>200</v>
      </c>
      <c r="K120" s="34">
        <v>200</v>
      </c>
      <c r="L120" s="34">
        <v>200</v>
      </c>
      <c r="M120" s="127">
        <v>200</v>
      </c>
      <c r="N120" s="29">
        <f t="shared" si="7"/>
        <v>1354</v>
      </c>
      <c r="O120" s="29">
        <f t="shared" si="8"/>
        <v>954</v>
      </c>
      <c r="P120" s="29">
        <f t="shared" si="9"/>
        <v>4</v>
      </c>
      <c r="Q120" s="121" t="str">
        <f t="shared" si="13"/>
        <v>м</v>
      </c>
      <c r="R120" s="122">
        <f t="shared" si="11"/>
        <v>72</v>
      </c>
      <c r="S120" s="122"/>
      <c r="AA120" s="18"/>
    </row>
    <row r="121" spans="1:27" ht="12.75" customHeight="1">
      <c r="A121" s="120">
        <f t="shared" si="12"/>
        <v>120</v>
      </c>
      <c r="B121" s="120"/>
      <c r="C121" s="3" t="s">
        <v>46</v>
      </c>
      <c r="D121" s="5" t="s">
        <v>11</v>
      </c>
      <c r="E121" s="34">
        <v>200</v>
      </c>
      <c r="F121" s="34">
        <v>200</v>
      </c>
      <c r="G121" s="126">
        <v>78</v>
      </c>
      <c r="H121" s="34">
        <v>200</v>
      </c>
      <c r="I121" s="126">
        <v>57</v>
      </c>
      <c r="J121" s="34">
        <v>200</v>
      </c>
      <c r="K121" s="34">
        <v>200</v>
      </c>
      <c r="L121" s="34">
        <v>200</v>
      </c>
      <c r="M121" s="124">
        <v>24</v>
      </c>
      <c r="N121" s="29">
        <f t="shared" si="7"/>
        <v>1359</v>
      </c>
      <c r="O121" s="29">
        <f t="shared" si="8"/>
        <v>959</v>
      </c>
      <c r="P121" s="29">
        <f t="shared" si="9"/>
        <v>3</v>
      </c>
      <c r="Q121" s="121" t="str">
        <f t="shared" si="13"/>
        <v>м</v>
      </c>
      <c r="R121" s="122">
        <f t="shared" si="11"/>
        <v>24</v>
      </c>
      <c r="S121" s="122"/>
      <c r="AA121" s="18"/>
    </row>
    <row r="122" spans="1:27" ht="12.75" customHeight="1">
      <c r="A122" s="120">
        <f t="shared" si="12"/>
        <v>121</v>
      </c>
      <c r="B122" s="120"/>
      <c r="C122" s="3" t="s">
        <v>201</v>
      </c>
      <c r="D122" s="4"/>
      <c r="E122" s="124">
        <v>68</v>
      </c>
      <c r="F122" s="34">
        <v>200</v>
      </c>
      <c r="G122" s="34">
        <v>200</v>
      </c>
      <c r="H122" s="124">
        <v>39</v>
      </c>
      <c r="I122" s="34">
        <v>200</v>
      </c>
      <c r="J122" s="124">
        <v>52</v>
      </c>
      <c r="K122" s="34">
        <v>200</v>
      </c>
      <c r="L122" s="34">
        <v>200</v>
      </c>
      <c r="M122" s="127">
        <v>200</v>
      </c>
      <c r="N122" s="29">
        <f t="shared" si="7"/>
        <v>1359</v>
      </c>
      <c r="O122" s="29">
        <f t="shared" si="8"/>
        <v>959</v>
      </c>
      <c r="P122" s="29">
        <f t="shared" si="9"/>
        <v>3</v>
      </c>
      <c r="Q122" s="121" t="str">
        <f t="shared" si="13"/>
        <v>м</v>
      </c>
      <c r="R122" s="122">
        <f t="shared" si="11"/>
        <v>39</v>
      </c>
      <c r="S122" s="122"/>
      <c r="AA122" s="18"/>
    </row>
    <row r="123" spans="1:27" ht="12.75" customHeight="1">
      <c r="A123" s="120">
        <f t="shared" si="12"/>
        <v>122</v>
      </c>
      <c r="B123" s="120"/>
      <c r="C123" s="3" t="s">
        <v>147</v>
      </c>
      <c r="D123" s="4" t="s">
        <v>13</v>
      </c>
      <c r="E123" s="128">
        <v>106</v>
      </c>
      <c r="F123" s="34">
        <v>200</v>
      </c>
      <c r="G123" s="126">
        <v>97</v>
      </c>
      <c r="H123" s="128">
        <v>78</v>
      </c>
      <c r="I123" s="34">
        <v>200</v>
      </c>
      <c r="J123" s="128">
        <v>99</v>
      </c>
      <c r="K123" s="34">
        <v>200</v>
      </c>
      <c r="L123" s="34">
        <v>200</v>
      </c>
      <c r="M123" s="127">
        <v>200</v>
      </c>
      <c r="N123" s="29">
        <f t="shared" si="7"/>
        <v>1380</v>
      </c>
      <c r="O123" s="29">
        <f t="shared" si="8"/>
        <v>980</v>
      </c>
      <c r="P123" s="29">
        <f t="shared" si="9"/>
        <v>4</v>
      </c>
      <c r="Q123" s="121" t="str">
        <f t="shared" si="13"/>
        <v>м</v>
      </c>
      <c r="R123" s="122">
        <f t="shared" si="11"/>
        <v>78</v>
      </c>
      <c r="S123" s="122"/>
      <c r="AA123" s="18"/>
    </row>
    <row r="124" spans="1:27" ht="12.75" customHeight="1">
      <c r="A124" s="120">
        <f t="shared" si="12"/>
        <v>123</v>
      </c>
      <c r="B124" s="120"/>
      <c r="C124" s="3" t="s">
        <v>35</v>
      </c>
      <c r="D124" s="5" t="s">
        <v>24</v>
      </c>
      <c r="E124" s="34">
        <v>200</v>
      </c>
      <c r="F124" s="34">
        <v>200</v>
      </c>
      <c r="G124" s="128">
        <v>115</v>
      </c>
      <c r="H124" s="128">
        <v>82</v>
      </c>
      <c r="I124" s="34">
        <v>200</v>
      </c>
      <c r="J124" s="34">
        <v>200</v>
      </c>
      <c r="K124" s="128">
        <v>95</v>
      </c>
      <c r="L124" s="34">
        <v>200</v>
      </c>
      <c r="M124" s="128">
        <v>91</v>
      </c>
      <c r="N124" s="29">
        <f t="shared" si="7"/>
        <v>1383</v>
      </c>
      <c r="O124" s="29">
        <f t="shared" si="8"/>
        <v>983</v>
      </c>
      <c r="P124" s="29">
        <f t="shared" si="9"/>
        <v>4</v>
      </c>
      <c r="Q124" s="121" t="str">
        <f t="shared" si="13"/>
        <v>м</v>
      </c>
      <c r="R124" s="122">
        <f t="shared" si="11"/>
        <v>82</v>
      </c>
      <c r="S124" s="122"/>
      <c r="AA124" s="18"/>
    </row>
    <row r="125" spans="1:27" ht="12.75" customHeight="1">
      <c r="A125" s="120">
        <f t="shared" si="12"/>
        <v>124</v>
      </c>
      <c r="B125" s="120"/>
      <c r="C125" s="3" t="s">
        <v>192</v>
      </c>
      <c r="D125" s="4" t="s">
        <v>24</v>
      </c>
      <c r="E125" s="34">
        <v>200</v>
      </c>
      <c r="F125" s="34">
        <v>200</v>
      </c>
      <c r="G125" s="128">
        <v>109</v>
      </c>
      <c r="H125" s="34">
        <v>200</v>
      </c>
      <c r="I125" s="34">
        <v>200</v>
      </c>
      <c r="J125" s="128">
        <v>108</v>
      </c>
      <c r="K125" s="128">
        <v>89</v>
      </c>
      <c r="L125" s="34">
        <v>200</v>
      </c>
      <c r="M125" s="128">
        <v>79</v>
      </c>
      <c r="N125" s="29">
        <f t="shared" si="7"/>
        <v>1385</v>
      </c>
      <c r="O125" s="29">
        <f t="shared" si="8"/>
        <v>985</v>
      </c>
      <c r="P125" s="29">
        <f t="shared" si="9"/>
        <v>4</v>
      </c>
      <c r="Q125" s="121" t="str">
        <f t="shared" si="13"/>
        <v>м</v>
      </c>
      <c r="R125" s="122">
        <f t="shared" si="11"/>
        <v>79</v>
      </c>
      <c r="S125" s="122"/>
      <c r="AA125" s="18"/>
    </row>
    <row r="126" spans="1:27" ht="12.75" customHeight="1">
      <c r="A126" s="120">
        <f t="shared" si="12"/>
        <v>125</v>
      </c>
      <c r="B126" s="120"/>
      <c r="C126" s="3" t="s">
        <v>12</v>
      </c>
      <c r="D126" s="4" t="s">
        <v>13</v>
      </c>
      <c r="E126" s="34">
        <v>200</v>
      </c>
      <c r="F126" s="34">
        <v>200</v>
      </c>
      <c r="G126" s="126">
        <v>82</v>
      </c>
      <c r="H126" s="126">
        <v>50</v>
      </c>
      <c r="I126" s="34">
        <v>200</v>
      </c>
      <c r="J126" s="126">
        <v>64</v>
      </c>
      <c r="K126" s="34">
        <v>200</v>
      </c>
      <c r="L126" s="34">
        <v>200</v>
      </c>
      <c r="M126" s="127">
        <v>200</v>
      </c>
      <c r="N126" s="29">
        <f t="shared" si="7"/>
        <v>1396</v>
      </c>
      <c r="O126" s="29">
        <f t="shared" si="8"/>
        <v>996</v>
      </c>
      <c r="P126" s="29">
        <f t="shared" si="9"/>
        <v>3</v>
      </c>
      <c r="Q126" s="121" t="str">
        <f t="shared" si="13"/>
        <v>м</v>
      </c>
      <c r="R126" s="122">
        <f t="shared" si="11"/>
        <v>50</v>
      </c>
      <c r="S126" s="122"/>
      <c r="AA126" s="18"/>
    </row>
    <row r="127" spans="1:27" ht="12.75" customHeight="1">
      <c r="A127" s="120">
        <f t="shared" si="12"/>
        <v>126</v>
      </c>
      <c r="B127" s="120"/>
      <c r="C127" s="3" t="s">
        <v>122</v>
      </c>
      <c r="D127" s="4" t="s">
        <v>118</v>
      </c>
      <c r="E127" s="34">
        <v>200</v>
      </c>
      <c r="F127" s="34">
        <v>200</v>
      </c>
      <c r="G127" s="128">
        <v>108</v>
      </c>
      <c r="H127" s="34">
        <v>200</v>
      </c>
      <c r="I127" s="34">
        <v>200</v>
      </c>
      <c r="J127" s="128">
        <v>113</v>
      </c>
      <c r="K127" s="128">
        <v>88</v>
      </c>
      <c r="L127" s="128">
        <v>88</v>
      </c>
      <c r="M127" s="127">
        <v>200</v>
      </c>
      <c r="N127" s="29">
        <f t="shared" si="7"/>
        <v>1397</v>
      </c>
      <c r="O127" s="29">
        <f t="shared" si="8"/>
        <v>997</v>
      </c>
      <c r="P127" s="29">
        <f t="shared" si="9"/>
        <v>4</v>
      </c>
      <c r="Q127" s="121" t="str">
        <f t="shared" si="13"/>
        <v>м</v>
      </c>
      <c r="R127" s="122">
        <f t="shared" si="11"/>
        <v>88</v>
      </c>
      <c r="S127" s="122"/>
      <c r="AA127" s="18"/>
    </row>
    <row r="128" spans="1:27" ht="12.75" customHeight="1">
      <c r="A128" s="120">
        <f t="shared" si="12"/>
        <v>127</v>
      </c>
      <c r="B128" s="120"/>
      <c r="C128" s="3" t="s">
        <v>231</v>
      </c>
      <c r="D128" s="4" t="s">
        <v>54</v>
      </c>
      <c r="E128" s="34">
        <v>200</v>
      </c>
      <c r="F128" s="34">
        <v>200</v>
      </c>
      <c r="G128" s="34">
        <v>200</v>
      </c>
      <c r="H128" s="34">
        <v>200</v>
      </c>
      <c r="I128" s="34">
        <v>200</v>
      </c>
      <c r="J128" s="34">
        <v>200</v>
      </c>
      <c r="K128" s="126">
        <v>74</v>
      </c>
      <c r="L128" s="126">
        <v>70</v>
      </c>
      <c r="M128" s="126">
        <v>67</v>
      </c>
      <c r="N128" s="29">
        <f t="shared" si="7"/>
        <v>1411</v>
      </c>
      <c r="O128" s="29">
        <f t="shared" si="8"/>
        <v>1011</v>
      </c>
      <c r="P128" s="29">
        <f t="shared" si="9"/>
        <v>3</v>
      </c>
      <c r="Q128" s="121" t="str">
        <f t="shared" si="13"/>
        <v>ж</v>
      </c>
      <c r="R128" s="122">
        <f t="shared" si="11"/>
        <v>67</v>
      </c>
      <c r="S128" s="122"/>
      <c r="AA128" s="18"/>
    </row>
    <row r="129" spans="1:27" ht="12.75" customHeight="1">
      <c r="A129" s="120">
        <f t="shared" si="12"/>
        <v>128</v>
      </c>
      <c r="B129" s="120"/>
      <c r="C129" s="3" t="s">
        <v>162</v>
      </c>
      <c r="D129" s="5" t="s">
        <v>163</v>
      </c>
      <c r="E129" s="34">
        <v>200</v>
      </c>
      <c r="F129" s="5">
        <v>5</v>
      </c>
      <c r="G129" s="34">
        <v>200</v>
      </c>
      <c r="H129" s="34">
        <v>200</v>
      </c>
      <c r="I129" s="5">
        <v>7</v>
      </c>
      <c r="J129" s="34">
        <v>200</v>
      </c>
      <c r="K129" s="34">
        <v>200</v>
      </c>
      <c r="L129" s="34">
        <v>200</v>
      </c>
      <c r="M129" s="127">
        <v>200</v>
      </c>
      <c r="N129" s="29">
        <f t="shared" si="7"/>
        <v>1412</v>
      </c>
      <c r="O129" s="29">
        <f t="shared" si="8"/>
        <v>1012</v>
      </c>
      <c r="P129" s="29">
        <f t="shared" si="9"/>
        <v>2</v>
      </c>
      <c r="Q129" s="121" t="str">
        <f t="shared" si="13"/>
        <v>м</v>
      </c>
      <c r="R129" s="122">
        <f t="shared" si="11"/>
        <v>5</v>
      </c>
      <c r="S129" s="122"/>
      <c r="AA129" s="18"/>
    </row>
    <row r="130" spans="1:27" ht="12.75" customHeight="1">
      <c r="A130" s="120">
        <f t="shared" si="12"/>
        <v>129</v>
      </c>
      <c r="B130" s="120"/>
      <c r="C130" s="3" t="s">
        <v>53</v>
      </c>
      <c r="D130" s="4" t="s">
        <v>54</v>
      </c>
      <c r="E130" s="34">
        <v>200</v>
      </c>
      <c r="F130" s="34">
        <v>200</v>
      </c>
      <c r="G130" s="34">
        <v>200</v>
      </c>
      <c r="H130" s="34">
        <v>200</v>
      </c>
      <c r="I130" s="5">
        <v>6</v>
      </c>
      <c r="J130" s="34">
        <v>200</v>
      </c>
      <c r="K130" s="34">
        <v>200</v>
      </c>
      <c r="L130" s="5">
        <v>8</v>
      </c>
      <c r="M130" s="127">
        <v>200</v>
      </c>
      <c r="N130" s="29">
        <f aca="true" t="shared" si="14" ref="N130:N193">SUM(E130:M130)</f>
        <v>1414</v>
      </c>
      <c r="O130" s="29">
        <f aca="true" t="shared" si="15" ref="O130:O193">N130-LARGE(E130:M130,1)-LARGE(E130:M130,2)</f>
        <v>1014</v>
      </c>
      <c r="P130" s="29">
        <f aca="true" t="shared" si="16" ref="P130:P193">COUNTIF(E130:M130,"&lt;200")</f>
        <v>2</v>
      </c>
      <c r="Q130" s="121" t="str">
        <f aca="true" t="shared" si="17" ref="Q130:Q160">IF(ISNUMBER(SEARCH("Игорь",C130))+ISNUMBER(SEARCH("Илья",C130))+ISNUMBER(SEARCH("Никита",C130))+ISNUMBER(SEARCH("Данила",C130)),"м",IF((RIGHT(C130,1)="а")+(RIGHT(C130,1)="я")+(RIGHT(C130,1)="ь"),"ж","м"))</f>
        <v>ж</v>
      </c>
      <c r="R130" s="122">
        <f aca="true" t="shared" si="18" ref="R130:R193">SMALL(E130:M130,1)</f>
        <v>6</v>
      </c>
      <c r="S130" s="122"/>
      <c r="AA130" s="18"/>
    </row>
    <row r="131" spans="1:27" ht="12.75" customHeight="1">
      <c r="A131" s="120">
        <f aca="true" t="shared" si="19" ref="A131:A194">A130+1</f>
        <v>130</v>
      </c>
      <c r="B131" s="120"/>
      <c r="C131" s="3" t="s">
        <v>92</v>
      </c>
      <c r="D131" s="4" t="s">
        <v>93</v>
      </c>
      <c r="E131" s="5">
        <v>6</v>
      </c>
      <c r="F131" s="34">
        <v>200</v>
      </c>
      <c r="G131" s="5">
        <v>10</v>
      </c>
      <c r="H131" s="34">
        <v>200</v>
      </c>
      <c r="I131" s="34">
        <v>200</v>
      </c>
      <c r="J131" s="34">
        <v>200</v>
      </c>
      <c r="K131" s="34">
        <v>200</v>
      </c>
      <c r="L131" s="34">
        <v>200</v>
      </c>
      <c r="M131" s="127">
        <v>200</v>
      </c>
      <c r="N131" s="29">
        <f t="shared" si="14"/>
        <v>1416</v>
      </c>
      <c r="O131" s="29">
        <f t="shared" si="15"/>
        <v>1016</v>
      </c>
      <c r="P131" s="29">
        <f t="shared" si="16"/>
        <v>2</v>
      </c>
      <c r="Q131" s="121" t="str">
        <f t="shared" si="17"/>
        <v>м</v>
      </c>
      <c r="R131" s="122">
        <f t="shared" si="18"/>
        <v>6</v>
      </c>
      <c r="S131" s="122"/>
      <c r="AA131" s="18"/>
    </row>
    <row r="132" spans="1:27" ht="12.75" customHeight="1">
      <c r="A132" s="120">
        <f t="shared" si="19"/>
        <v>131</v>
      </c>
      <c r="B132" s="120"/>
      <c r="C132" s="3" t="s">
        <v>285</v>
      </c>
      <c r="D132" s="4" t="s">
        <v>286</v>
      </c>
      <c r="E132" s="34">
        <v>200</v>
      </c>
      <c r="F132" s="128">
        <v>90</v>
      </c>
      <c r="G132" s="128">
        <v>119</v>
      </c>
      <c r="H132" s="34">
        <v>200</v>
      </c>
      <c r="I132" s="128">
        <v>99</v>
      </c>
      <c r="J132" s="128">
        <v>116</v>
      </c>
      <c r="K132" s="34">
        <v>200</v>
      </c>
      <c r="L132" s="34">
        <v>200</v>
      </c>
      <c r="M132" s="127">
        <v>200</v>
      </c>
      <c r="N132" s="29">
        <f t="shared" si="14"/>
        <v>1424</v>
      </c>
      <c r="O132" s="29">
        <f t="shared" si="15"/>
        <v>1024</v>
      </c>
      <c r="P132" s="29">
        <f t="shared" si="16"/>
        <v>4</v>
      </c>
      <c r="Q132" s="121" t="str">
        <f t="shared" si="17"/>
        <v>м</v>
      </c>
      <c r="R132" s="122">
        <f t="shared" si="18"/>
        <v>90</v>
      </c>
      <c r="S132" s="122"/>
      <c r="AA132" s="18"/>
    </row>
    <row r="133" spans="1:27" ht="12.75" customHeight="1">
      <c r="A133" s="120">
        <f t="shared" si="19"/>
        <v>132</v>
      </c>
      <c r="B133" s="120"/>
      <c r="C133" s="3" t="s">
        <v>146</v>
      </c>
      <c r="D133" s="4" t="s">
        <v>13</v>
      </c>
      <c r="E133" s="34">
        <v>200</v>
      </c>
      <c r="F133" s="34">
        <v>200</v>
      </c>
      <c r="G133" s="34">
        <v>200</v>
      </c>
      <c r="H133" s="34">
        <v>200</v>
      </c>
      <c r="I133" s="5">
        <v>8</v>
      </c>
      <c r="J133" s="34">
        <v>200</v>
      </c>
      <c r="K133" s="5">
        <v>17</v>
      </c>
      <c r="L133" s="34">
        <v>200</v>
      </c>
      <c r="M133" s="127">
        <v>200</v>
      </c>
      <c r="N133" s="29">
        <f t="shared" si="14"/>
        <v>1425</v>
      </c>
      <c r="O133" s="29">
        <f t="shared" si="15"/>
        <v>1025</v>
      </c>
      <c r="P133" s="29">
        <f t="shared" si="16"/>
        <v>2</v>
      </c>
      <c r="Q133" s="121" t="str">
        <f t="shared" si="17"/>
        <v>м</v>
      </c>
      <c r="R133" s="122">
        <f t="shared" si="18"/>
        <v>8</v>
      </c>
      <c r="S133" s="122"/>
      <c r="AA133" s="18"/>
    </row>
    <row r="134" spans="1:27" ht="12.75" customHeight="1">
      <c r="A134" s="120">
        <f t="shared" si="19"/>
        <v>133</v>
      </c>
      <c r="B134" s="120"/>
      <c r="C134" s="3" t="s">
        <v>148</v>
      </c>
      <c r="D134" s="4" t="s">
        <v>51</v>
      </c>
      <c r="E134" s="5">
        <v>13</v>
      </c>
      <c r="F134" s="34">
        <v>200</v>
      </c>
      <c r="G134" s="5">
        <v>13</v>
      </c>
      <c r="H134" s="34">
        <v>200</v>
      </c>
      <c r="I134" s="34">
        <v>200</v>
      </c>
      <c r="J134" s="34">
        <v>200</v>
      </c>
      <c r="K134" s="34">
        <v>200</v>
      </c>
      <c r="L134" s="34">
        <v>200</v>
      </c>
      <c r="M134" s="127">
        <v>200</v>
      </c>
      <c r="N134" s="29">
        <f t="shared" si="14"/>
        <v>1426</v>
      </c>
      <c r="O134" s="29">
        <f t="shared" si="15"/>
        <v>1026</v>
      </c>
      <c r="P134" s="29">
        <f t="shared" si="16"/>
        <v>2</v>
      </c>
      <c r="Q134" s="121" t="str">
        <f t="shared" si="17"/>
        <v>ж</v>
      </c>
      <c r="R134" s="122">
        <f t="shared" si="18"/>
        <v>13</v>
      </c>
      <c r="S134" s="122"/>
      <c r="AA134" s="18"/>
    </row>
    <row r="135" spans="1:27" ht="12.75" customHeight="1">
      <c r="A135" s="120">
        <f t="shared" si="19"/>
        <v>134</v>
      </c>
      <c r="B135" s="120"/>
      <c r="C135" s="3" t="s">
        <v>308</v>
      </c>
      <c r="D135" s="4" t="s">
        <v>236</v>
      </c>
      <c r="E135" s="34">
        <v>200</v>
      </c>
      <c r="F135" s="34">
        <v>200</v>
      </c>
      <c r="G135" s="34">
        <v>200</v>
      </c>
      <c r="H135" s="128">
        <v>73</v>
      </c>
      <c r="I135" s="34">
        <v>200</v>
      </c>
      <c r="J135" s="126">
        <v>85</v>
      </c>
      <c r="K135" s="34">
        <v>200</v>
      </c>
      <c r="L135" s="126">
        <v>76</v>
      </c>
      <c r="M135" s="127">
        <v>200</v>
      </c>
      <c r="N135" s="29">
        <f t="shared" si="14"/>
        <v>1434</v>
      </c>
      <c r="O135" s="29">
        <f t="shared" si="15"/>
        <v>1034</v>
      </c>
      <c r="P135" s="29">
        <f t="shared" si="16"/>
        <v>3</v>
      </c>
      <c r="Q135" s="121" t="str">
        <f t="shared" si="17"/>
        <v>ж</v>
      </c>
      <c r="R135" s="122">
        <f t="shared" si="18"/>
        <v>73</v>
      </c>
      <c r="S135" s="122"/>
      <c r="AA135" s="18"/>
    </row>
    <row r="136" spans="1:27" ht="12.75" customHeight="1">
      <c r="A136" s="120">
        <f t="shared" si="19"/>
        <v>135</v>
      </c>
      <c r="B136" s="120"/>
      <c r="C136" s="3" t="s">
        <v>216</v>
      </c>
      <c r="D136" s="4" t="s">
        <v>24</v>
      </c>
      <c r="E136" s="34">
        <v>200</v>
      </c>
      <c r="F136" s="34">
        <v>200</v>
      </c>
      <c r="G136" s="34">
        <v>200</v>
      </c>
      <c r="H136" s="34">
        <v>200</v>
      </c>
      <c r="I136" s="34">
        <v>200</v>
      </c>
      <c r="J136" s="128">
        <v>110</v>
      </c>
      <c r="K136" s="34">
        <v>200</v>
      </c>
      <c r="L136" s="128">
        <v>81</v>
      </c>
      <c r="M136" s="126">
        <v>55</v>
      </c>
      <c r="N136" s="29">
        <f t="shared" si="14"/>
        <v>1446</v>
      </c>
      <c r="O136" s="29">
        <f t="shared" si="15"/>
        <v>1046</v>
      </c>
      <c r="P136" s="29">
        <f t="shared" si="16"/>
        <v>3</v>
      </c>
      <c r="Q136" s="121" t="str">
        <f t="shared" si="17"/>
        <v>м</v>
      </c>
      <c r="R136" s="122">
        <f t="shared" si="18"/>
        <v>55</v>
      </c>
      <c r="S136" s="122"/>
      <c r="AA136" s="18"/>
    </row>
    <row r="137" spans="1:27" ht="12.75" customHeight="1">
      <c r="A137" s="120">
        <f t="shared" si="19"/>
        <v>136</v>
      </c>
      <c r="B137" s="120"/>
      <c r="C137" s="3" t="s">
        <v>91</v>
      </c>
      <c r="D137" s="4" t="s">
        <v>63</v>
      </c>
      <c r="E137" s="34">
        <v>200</v>
      </c>
      <c r="F137" s="34">
        <v>200</v>
      </c>
      <c r="G137" s="34">
        <v>200</v>
      </c>
      <c r="H137" s="128">
        <v>89</v>
      </c>
      <c r="I137" s="34">
        <v>200</v>
      </c>
      <c r="J137" s="34">
        <v>200</v>
      </c>
      <c r="K137" s="34">
        <v>200</v>
      </c>
      <c r="L137" s="128">
        <v>83</v>
      </c>
      <c r="M137" s="128">
        <v>76</v>
      </c>
      <c r="N137" s="29">
        <f t="shared" si="14"/>
        <v>1448</v>
      </c>
      <c r="O137" s="29">
        <f t="shared" si="15"/>
        <v>1048</v>
      </c>
      <c r="P137" s="29">
        <f t="shared" si="16"/>
        <v>3</v>
      </c>
      <c r="Q137" s="121" t="str">
        <f t="shared" si="17"/>
        <v>м</v>
      </c>
      <c r="R137" s="122">
        <f t="shared" si="18"/>
        <v>76</v>
      </c>
      <c r="S137" s="122"/>
      <c r="AA137" s="18"/>
    </row>
    <row r="138" spans="1:27" ht="12.75" customHeight="1">
      <c r="A138" s="120">
        <f t="shared" si="19"/>
        <v>137</v>
      </c>
      <c r="B138" s="120"/>
      <c r="C138" s="3" t="s">
        <v>102</v>
      </c>
      <c r="D138" s="4" t="s">
        <v>103</v>
      </c>
      <c r="E138" s="26">
        <v>22</v>
      </c>
      <c r="F138" s="34">
        <v>200</v>
      </c>
      <c r="G138" s="26">
        <v>26</v>
      </c>
      <c r="H138" s="34">
        <v>200</v>
      </c>
      <c r="I138" s="34">
        <v>200</v>
      </c>
      <c r="J138" s="34">
        <v>200</v>
      </c>
      <c r="K138" s="34">
        <v>200</v>
      </c>
      <c r="L138" s="34">
        <v>200</v>
      </c>
      <c r="M138" s="127">
        <v>200</v>
      </c>
      <c r="N138" s="29">
        <f t="shared" si="14"/>
        <v>1448</v>
      </c>
      <c r="O138" s="29">
        <f t="shared" si="15"/>
        <v>1048</v>
      </c>
      <c r="P138" s="29">
        <f t="shared" si="16"/>
        <v>2</v>
      </c>
      <c r="Q138" s="121" t="str">
        <f t="shared" si="17"/>
        <v>ж</v>
      </c>
      <c r="R138" s="122">
        <f t="shared" si="18"/>
        <v>22</v>
      </c>
      <c r="S138" s="122"/>
      <c r="AA138" s="18"/>
    </row>
    <row r="139" spans="1:27" ht="12.75" customHeight="1">
      <c r="A139" s="120">
        <f t="shared" si="19"/>
        <v>138</v>
      </c>
      <c r="B139" s="120"/>
      <c r="C139" s="3" t="s">
        <v>119</v>
      </c>
      <c r="D139" s="4" t="s">
        <v>11</v>
      </c>
      <c r="E139" s="26">
        <v>35</v>
      </c>
      <c r="F139" s="5">
        <v>13</v>
      </c>
      <c r="G139" s="34">
        <v>200</v>
      </c>
      <c r="H139" s="34">
        <v>200</v>
      </c>
      <c r="I139" s="34">
        <v>200</v>
      </c>
      <c r="J139" s="34">
        <v>200</v>
      </c>
      <c r="K139" s="34">
        <v>200</v>
      </c>
      <c r="L139" s="34">
        <v>200</v>
      </c>
      <c r="M139" s="127">
        <v>200</v>
      </c>
      <c r="N139" s="29">
        <f t="shared" si="14"/>
        <v>1448</v>
      </c>
      <c r="O139" s="29">
        <f t="shared" si="15"/>
        <v>1048</v>
      </c>
      <c r="P139" s="29">
        <f t="shared" si="16"/>
        <v>2</v>
      </c>
      <c r="Q139" s="121" t="str">
        <f t="shared" si="17"/>
        <v>м</v>
      </c>
      <c r="R139" s="122">
        <f t="shared" si="18"/>
        <v>13</v>
      </c>
      <c r="S139" s="122"/>
      <c r="AA139" s="18"/>
    </row>
    <row r="140" spans="1:27" ht="12.75" customHeight="1">
      <c r="A140" s="120">
        <f t="shared" si="19"/>
        <v>139</v>
      </c>
      <c r="B140" s="120"/>
      <c r="C140" s="3" t="s">
        <v>117</v>
      </c>
      <c r="D140" s="4" t="s">
        <v>118</v>
      </c>
      <c r="E140" s="34">
        <v>200</v>
      </c>
      <c r="F140" s="34">
        <v>200</v>
      </c>
      <c r="G140" s="34">
        <v>200</v>
      </c>
      <c r="H140" s="34">
        <v>200</v>
      </c>
      <c r="I140" s="34">
        <v>200</v>
      </c>
      <c r="J140" s="128">
        <v>95</v>
      </c>
      <c r="K140" s="126">
        <v>77</v>
      </c>
      <c r="L140" s="128">
        <v>80</v>
      </c>
      <c r="M140" s="127">
        <v>200</v>
      </c>
      <c r="N140" s="29">
        <f t="shared" si="14"/>
        <v>1452</v>
      </c>
      <c r="O140" s="29">
        <f t="shared" si="15"/>
        <v>1052</v>
      </c>
      <c r="P140" s="29">
        <f t="shared" si="16"/>
        <v>3</v>
      </c>
      <c r="Q140" s="121" t="str">
        <f t="shared" si="17"/>
        <v>м</v>
      </c>
      <c r="R140" s="122">
        <f t="shared" si="18"/>
        <v>77</v>
      </c>
      <c r="S140" s="122"/>
      <c r="AA140" s="18"/>
    </row>
    <row r="141" spans="1:27" ht="12.75" customHeight="1">
      <c r="A141" s="120">
        <f t="shared" si="19"/>
        <v>140</v>
      </c>
      <c r="B141" s="120"/>
      <c r="C141" s="3" t="s">
        <v>142</v>
      </c>
      <c r="D141" s="4" t="s">
        <v>61</v>
      </c>
      <c r="E141" s="34">
        <v>200</v>
      </c>
      <c r="F141" s="34">
        <v>200</v>
      </c>
      <c r="G141" s="26">
        <v>35</v>
      </c>
      <c r="H141" s="34">
        <v>200</v>
      </c>
      <c r="I141" s="34">
        <v>200</v>
      </c>
      <c r="J141" s="5">
        <v>23</v>
      </c>
      <c r="K141" s="34">
        <v>200</v>
      </c>
      <c r="L141" s="34">
        <v>200</v>
      </c>
      <c r="M141" s="127">
        <v>200</v>
      </c>
      <c r="N141" s="29">
        <f t="shared" si="14"/>
        <v>1458</v>
      </c>
      <c r="O141" s="29">
        <f t="shared" si="15"/>
        <v>1058</v>
      </c>
      <c r="P141" s="29">
        <f t="shared" si="16"/>
        <v>2</v>
      </c>
      <c r="Q141" s="121" t="str">
        <f t="shared" si="17"/>
        <v>м</v>
      </c>
      <c r="R141" s="122">
        <f t="shared" si="18"/>
        <v>23</v>
      </c>
      <c r="S141" s="122"/>
      <c r="AA141" s="18"/>
    </row>
    <row r="142" spans="1:27" ht="12.75" customHeight="1">
      <c r="A142" s="120">
        <f t="shared" si="19"/>
        <v>141</v>
      </c>
      <c r="B142" s="120"/>
      <c r="C142" s="3" t="s">
        <v>238</v>
      </c>
      <c r="D142" s="4" t="s">
        <v>11</v>
      </c>
      <c r="E142" s="34">
        <v>200</v>
      </c>
      <c r="F142" s="34">
        <v>200</v>
      </c>
      <c r="G142" s="34">
        <v>200</v>
      </c>
      <c r="H142" s="34">
        <v>200</v>
      </c>
      <c r="I142" s="124">
        <v>41</v>
      </c>
      <c r="J142" s="34">
        <v>200</v>
      </c>
      <c r="K142" s="5">
        <v>19</v>
      </c>
      <c r="L142" s="34">
        <v>200</v>
      </c>
      <c r="M142" s="127">
        <v>200</v>
      </c>
      <c r="N142" s="29">
        <f t="shared" si="14"/>
        <v>1460</v>
      </c>
      <c r="O142" s="29">
        <f t="shared" si="15"/>
        <v>1060</v>
      </c>
      <c r="P142" s="29">
        <f t="shared" si="16"/>
        <v>2</v>
      </c>
      <c r="Q142" s="121" t="str">
        <f t="shared" si="17"/>
        <v>м</v>
      </c>
      <c r="R142" s="122">
        <f t="shared" si="18"/>
        <v>19</v>
      </c>
      <c r="S142" s="122"/>
      <c r="AA142" s="18"/>
    </row>
    <row r="143" spans="1:27" ht="12.75" customHeight="1">
      <c r="A143" s="120">
        <f t="shared" si="19"/>
        <v>142</v>
      </c>
      <c r="B143" s="120"/>
      <c r="C143" s="3" t="s">
        <v>18</v>
      </c>
      <c r="D143" s="4" t="s">
        <v>19</v>
      </c>
      <c r="E143" s="34">
        <v>200</v>
      </c>
      <c r="F143" s="34">
        <v>200</v>
      </c>
      <c r="G143" s="34">
        <v>200</v>
      </c>
      <c r="H143" s="34">
        <v>200</v>
      </c>
      <c r="I143" s="34">
        <v>200</v>
      </c>
      <c r="J143" s="34">
        <v>200</v>
      </c>
      <c r="K143" s="124">
        <v>37</v>
      </c>
      <c r="L143" s="34">
        <v>200</v>
      </c>
      <c r="M143" s="124">
        <v>28</v>
      </c>
      <c r="N143" s="29">
        <f t="shared" si="14"/>
        <v>1465</v>
      </c>
      <c r="O143" s="29">
        <f t="shared" si="15"/>
        <v>1065</v>
      </c>
      <c r="P143" s="29">
        <f t="shared" si="16"/>
        <v>2</v>
      </c>
      <c r="Q143" s="121" t="str">
        <f t="shared" si="17"/>
        <v>м</v>
      </c>
      <c r="R143" s="122">
        <f t="shared" si="18"/>
        <v>28</v>
      </c>
      <c r="S143" s="122"/>
      <c r="AA143" s="18"/>
    </row>
    <row r="144" spans="1:27" ht="12.75" customHeight="1">
      <c r="A144" s="120">
        <f t="shared" si="19"/>
        <v>143</v>
      </c>
      <c r="B144" s="120"/>
      <c r="C144" s="3" t="s">
        <v>260</v>
      </c>
      <c r="D144" s="4" t="s">
        <v>24</v>
      </c>
      <c r="E144" s="34">
        <v>200</v>
      </c>
      <c r="F144" s="128">
        <v>85</v>
      </c>
      <c r="G144" s="34">
        <v>200</v>
      </c>
      <c r="H144" s="34">
        <v>200</v>
      </c>
      <c r="I144" s="34">
        <v>200</v>
      </c>
      <c r="J144" s="128">
        <v>96</v>
      </c>
      <c r="K144" s="34">
        <v>200</v>
      </c>
      <c r="L144" s="34">
        <v>200</v>
      </c>
      <c r="M144" s="128">
        <v>84</v>
      </c>
      <c r="N144" s="29">
        <f t="shared" si="14"/>
        <v>1465</v>
      </c>
      <c r="O144" s="29">
        <f t="shared" si="15"/>
        <v>1065</v>
      </c>
      <c r="P144" s="29">
        <f t="shared" si="16"/>
        <v>3</v>
      </c>
      <c r="Q144" s="121" t="str">
        <f t="shared" si="17"/>
        <v>м</v>
      </c>
      <c r="R144" s="122">
        <f t="shared" si="18"/>
        <v>84</v>
      </c>
      <c r="S144" s="122"/>
      <c r="AA144" s="18">
        <v>300</v>
      </c>
    </row>
    <row r="145" spans="1:27" ht="12.75" customHeight="1">
      <c r="A145" s="120">
        <f t="shared" si="19"/>
        <v>144</v>
      </c>
      <c r="B145" s="120"/>
      <c r="C145" s="3" t="s">
        <v>169</v>
      </c>
      <c r="D145" s="5" t="s">
        <v>11</v>
      </c>
      <c r="E145" s="34">
        <v>200</v>
      </c>
      <c r="F145" s="5">
        <v>29</v>
      </c>
      <c r="G145" s="34">
        <v>200</v>
      </c>
      <c r="H145" s="34">
        <v>200</v>
      </c>
      <c r="I145" s="34">
        <v>200</v>
      </c>
      <c r="J145" s="34">
        <v>200</v>
      </c>
      <c r="K145" s="124">
        <v>36</v>
      </c>
      <c r="L145" s="34">
        <v>200</v>
      </c>
      <c r="M145" s="34">
        <v>200</v>
      </c>
      <c r="N145" s="29">
        <f t="shared" si="14"/>
        <v>1465</v>
      </c>
      <c r="O145" s="29">
        <f t="shared" si="15"/>
        <v>1065</v>
      </c>
      <c r="P145" s="29">
        <f t="shared" si="16"/>
        <v>2</v>
      </c>
      <c r="Q145" s="121" t="str">
        <f t="shared" si="17"/>
        <v>м</v>
      </c>
      <c r="R145" s="122">
        <f t="shared" si="18"/>
        <v>29</v>
      </c>
      <c r="S145" s="122"/>
      <c r="AA145" s="18"/>
    </row>
    <row r="146" spans="1:27" ht="12.75" customHeight="1">
      <c r="A146" s="120">
        <f t="shared" si="19"/>
        <v>145</v>
      </c>
      <c r="B146" s="120"/>
      <c r="C146" s="3" t="s">
        <v>187</v>
      </c>
      <c r="D146" s="4" t="s">
        <v>54</v>
      </c>
      <c r="E146" s="34">
        <v>200</v>
      </c>
      <c r="F146" s="34">
        <v>200</v>
      </c>
      <c r="G146" s="34">
        <v>200</v>
      </c>
      <c r="H146" s="34">
        <v>200</v>
      </c>
      <c r="I146" s="34">
        <v>200</v>
      </c>
      <c r="J146" s="34">
        <v>200</v>
      </c>
      <c r="K146" s="34">
        <v>200</v>
      </c>
      <c r="L146" s="124">
        <v>38</v>
      </c>
      <c r="M146" s="124">
        <v>32</v>
      </c>
      <c r="N146" s="29">
        <f t="shared" si="14"/>
        <v>1470</v>
      </c>
      <c r="O146" s="29">
        <f t="shared" si="15"/>
        <v>1070</v>
      </c>
      <c r="P146" s="29">
        <f t="shared" si="16"/>
        <v>2</v>
      </c>
      <c r="Q146" s="121" t="str">
        <f t="shared" si="17"/>
        <v>ж</v>
      </c>
      <c r="R146" s="122">
        <f t="shared" si="18"/>
        <v>32</v>
      </c>
      <c r="S146" s="122"/>
      <c r="AA146" s="18"/>
    </row>
    <row r="147" spans="1:27" ht="12.75" customHeight="1">
      <c r="A147" s="120">
        <f t="shared" si="19"/>
        <v>146</v>
      </c>
      <c r="B147" s="120"/>
      <c r="C147" s="3" t="s">
        <v>69</v>
      </c>
      <c r="D147" s="4" t="s">
        <v>24</v>
      </c>
      <c r="E147" s="34">
        <v>200</v>
      </c>
      <c r="F147" s="34">
        <v>200</v>
      </c>
      <c r="G147" s="34">
        <v>200</v>
      </c>
      <c r="H147" s="128">
        <v>92</v>
      </c>
      <c r="I147" s="34">
        <v>200</v>
      </c>
      <c r="J147" s="128">
        <v>100</v>
      </c>
      <c r="K147" s="34">
        <v>200</v>
      </c>
      <c r="L147" s="34">
        <v>200</v>
      </c>
      <c r="M147" s="128">
        <v>82</v>
      </c>
      <c r="N147" s="29">
        <f t="shared" si="14"/>
        <v>1474</v>
      </c>
      <c r="O147" s="29">
        <f t="shared" si="15"/>
        <v>1074</v>
      </c>
      <c r="P147" s="29">
        <f t="shared" si="16"/>
        <v>3</v>
      </c>
      <c r="Q147" s="121" t="str">
        <f t="shared" si="17"/>
        <v>ж</v>
      </c>
      <c r="R147" s="122">
        <f t="shared" si="18"/>
        <v>82</v>
      </c>
      <c r="S147" s="122"/>
      <c r="AA147" s="123">
        <v>218.23</v>
      </c>
    </row>
    <row r="148" spans="1:27" ht="12.75" customHeight="1">
      <c r="A148" s="120">
        <f t="shared" si="19"/>
        <v>147</v>
      </c>
      <c r="B148" s="120"/>
      <c r="C148" s="3" t="s">
        <v>244</v>
      </c>
      <c r="D148" s="4" t="s">
        <v>245</v>
      </c>
      <c r="E148" s="26">
        <v>43</v>
      </c>
      <c r="F148" s="5">
        <v>31</v>
      </c>
      <c r="G148" s="34">
        <v>200</v>
      </c>
      <c r="H148" s="34">
        <v>200</v>
      </c>
      <c r="I148" s="34">
        <v>200</v>
      </c>
      <c r="J148" s="34">
        <v>200</v>
      </c>
      <c r="K148" s="34">
        <v>200</v>
      </c>
      <c r="L148" s="34">
        <v>200</v>
      </c>
      <c r="M148" s="127">
        <v>200</v>
      </c>
      <c r="N148" s="29">
        <f t="shared" si="14"/>
        <v>1474</v>
      </c>
      <c r="O148" s="29">
        <f t="shared" si="15"/>
        <v>1074</v>
      </c>
      <c r="P148" s="29">
        <f t="shared" si="16"/>
        <v>2</v>
      </c>
      <c r="Q148" s="121" t="str">
        <f t="shared" si="17"/>
        <v>м</v>
      </c>
      <c r="R148" s="122">
        <f t="shared" si="18"/>
        <v>31</v>
      </c>
      <c r="S148" s="122"/>
      <c r="AA148" s="123"/>
    </row>
    <row r="149" spans="1:27" ht="12.75" customHeight="1">
      <c r="A149" s="120">
        <f t="shared" si="19"/>
        <v>148</v>
      </c>
      <c r="B149" s="120"/>
      <c r="C149" s="3" t="s">
        <v>280</v>
      </c>
      <c r="D149" s="4" t="s">
        <v>17</v>
      </c>
      <c r="E149" s="34">
        <v>200</v>
      </c>
      <c r="F149" s="34">
        <v>200</v>
      </c>
      <c r="G149" s="34">
        <v>200</v>
      </c>
      <c r="H149" s="34">
        <v>200</v>
      </c>
      <c r="I149" s="34">
        <v>200</v>
      </c>
      <c r="J149" s="128">
        <v>109</v>
      </c>
      <c r="K149" s="34">
        <v>200</v>
      </c>
      <c r="L149" s="128">
        <v>89</v>
      </c>
      <c r="M149" s="128">
        <v>83</v>
      </c>
      <c r="N149" s="29">
        <f t="shared" si="14"/>
        <v>1481</v>
      </c>
      <c r="O149" s="29">
        <f t="shared" si="15"/>
        <v>1081</v>
      </c>
      <c r="P149" s="29">
        <f t="shared" si="16"/>
        <v>3</v>
      </c>
      <c r="Q149" s="121" t="str">
        <f t="shared" si="17"/>
        <v>м</v>
      </c>
      <c r="R149" s="122">
        <f t="shared" si="18"/>
        <v>83</v>
      </c>
      <c r="S149" s="122"/>
      <c r="AA149" s="123">
        <v>218.23</v>
      </c>
    </row>
    <row r="150" spans="1:27" ht="12.75" customHeight="1">
      <c r="A150" s="120">
        <f t="shared" si="19"/>
        <v>149</v>
      </c>
      <c r="B150" s="120"/>
      <c r="C150" s="3" t="s">
        <v>314</v>
      </c>
      <c r="D150" s="4" t="s">
        <v>138</v>
      </c>
      <c r="E150" s="34">
        <v>200</v>
      </c>
      <c r="F150" s="34">
        <v>200</v>
      </c>
      <c r="G150" s="34">
        <v>200</v>
      </c>
      <c r="H150" s="34">
        <v>200</v>
      </c>
      <c r="I150" s="34">
        <v>200</v>
      </c>
      <c r="J150" s="34">
        <v>200</v>
      </c>
      <c r="K150" s="124">
        <v>44</v>
      </c>
      <c r="L150" s="124">
        <v>41</v>
      </c>
      <c r="M150" s="127">
        <v>200</v>
      </c>
      <c r="N150" s="29">
        <f t="shared" si="14"/>
        <v>1485</v>
      </c>
      <c r="O150" s="29">
        <f t="shared" si="15"/>
        <v>1085</v>
      </c>
      <c r="P150" s="29">
        <f t="shared" si="16"/>
        <v>2</v>
      </c>
      <c r="Q150" s="121" t="str">
        <f t="shared" si="17"/>
        <v>м</v>
      </c>
      <c r="R150" s="122">
        <f t="shared" si="18"/>
        <v>41</v>
      </c>
      <c r="S150" s="122"/>
      <c r="AA150" s="123"/>
    </row>
    <row r="151" spans="1:27" ht="12.75" customHeight="1">
      <c r="A151" s="120">
        <f t="shared" si="19"/>
        <v>150</v>
      </c>
      <c r="B151" s="120"/>
      <c r="C151" s="3" t="s">
        <v>8</v>
      </c>
      <c r="D151" s="4" t="s">
        <v>9</v>
      </c>
      <c r="E151" s="34">
        <v>200</v>
      </c>
      <c r="F151" s="34">
        <v>200</v>
      </c>
      <c r="G151" s="34">
        <v>200</v>
      </c>
      <c r="H151" s="34">
        <v>200</v>
      </c>
      <c r="I151" s="128">
        <v>97</v>
      </c>
      <c r="J151" s="128">
        <v>104</v>
      </c>
      <c r="K151" s="128">
        <v>92</v>
      </c>
      <c r="L151" s="34">
        <v>200</v>
      </c>
      <c r="M151" s="127">
        <v>200</v>
      </c>
      <c r="N151" s="29">
        <f t="shared" si="14"/>
        <v>1493</v>
      </c>
      <c r="O151" s="29">
        <f t="shared" si="15"/>
        <v>1093</v>
      </c>
      <c r="P151" s="29">
        <f t="shared" si="16"/>
        <v>3</v>
      </c>
      <c r="Q151" s="121" t="str">
        <f t="shared" si="17"/>
        <v>ж</v>
      </c>
      <c r="R151" s="122">
        <f t="shared" si="18"/>
        <v>92</v>
      </c>
      <c r="S151" s="122"/>
      <c r="AA151" s="123"/>
    </row>
    <row r="152" spans="1:27" ht="12.75" customHeight="1">
      <c r="A152" s="120">
        <f t="shared" si="19"/>
        <v>151</v>
      </c>
      <c r="B152" s="120"/>
      <c r="C152" s="3" t="s">
        <v>195</v>
      </c>
      <c r="D152" s="4" t="s">
        <v>19</v>
      </c>
      <c r="E152" s="34">
        <v>200</v>
      </c>
      <c r="F152" s="34">
        <v>200</v>
      </c>
      <c r="G152" s="34">
        <v>200</v>
      </c>
      <c r="H152" s="34">
        <v>200</v>
      </c>
      <c r="I152" s="34">
        <v>200</v>
      </c>
      <c r="J152" s="124">
        <v>44</v>
      </c>
      <c r="K152" s="124">
        <v>50</v>
      </c>
      <c r="L152" s="34">
        <v>200</v>
      </c>
      <c r="M152" s="127">
        <v>200</v>
      </c>
      <c r="N152" s="29">
        <f t="shared" si="14"/>
        <v>1494</v>
      </c>
      <c r="O152" s="29">
        <f t="shared" si="15"/>
        <v>1094</v>
      </c>
      <c r="P152" s="29">
        <f t="shared" si="16"/>
        <v>2</v>
      </c>
      <c r="Q152" s="121" t="str">
        <f t="shared" si="17"/>
        <v>м</v>
      </c>
      <c r="R152" s="122">
        <f t="shared" si="18"/>
        <v>44</v>
      </c>
      <c r="S152" s="122"/>
      <c r="AA152" s="123"/>
    </row>
    <row r="153" spans="1:27" ht="12.75" customHeight="1">
      <c r="A153" s="120">
        <f t="shared" si="19"/>
        <v>152</v>
      </c>
      <c r="B153" s="120"/>
      <c r="C153" s="3" t="s">
        <v>125</v>
      </c>
      <c r="D153" s="4" t="s">
        <v>3</v>
      </c>
      <c r="E153" s="34">
        <v>200</v>
      </c>
      <c r="F153" s="34">
        <v>200</v>
      </c>
      <c r="G153" s="34">
        <v>200</v>
      </c>
      <c r="H153" s="34">
        <v>200</v>
      </c>
      <c r="I153" s="34">
        <v>200</v>
      </c>
      <c r="J153" s="124">
        <v>51</v>
      </c>
      <c r="K153" s="124">
        <v>45</v>
      </c>
      <c r="L153" s="34">
        <v>200</v>
      </c>
      <c r="M153" s="127">
        <v>200</v>
      </c>
      <c r="N153" s="29">
        <f t="shared" si="14"/>
        <v>1496</v>
      </c>
      <c r="O153" s="29">
        <f t="shared" si="15"/>
        <v>1096</v>
      </c>
      <c r="P153" s="29">
        <f t="shared" si="16"/>
        <v>2</v>
      </c>
      <c r="Q153" s="121" t="str">
        <f t="shared" si="17"/>
        <v>м</v>
      </c>
      <c r="R153" s="122">
        <f t="shared" si="18"/>
        <v>45</v>
      </c>
      <c r="S153" s="122"/>
      <c r="AA153" s="123"/>
    </row>
    <row r="154" spans="1:27" ht="12.75" customHeight="1">
      <c r="A154" s="120">
        <f t="shared" si="19"/>
        <v>153</v>
      </c>
      <c r="B154" s="120"/>
      <c r="C154" s="3" t="s">
        <v>172</v>
      </c>
      <c r="D154" s="4" t="s">
        <v>78</v>
      </c>
      <c r="E154" s="124">
        <v>58</v>
      </c>
      <c r="F154" s="34">
        <v>200</v>
      </c>
      <c r="G154" s="34">
        <v>200</v>
      </c>
      <c r="H154" s="34">
        <v>200</v>
      </c>
      <c r="I154" s="34">
        <v>200</v>
      </c>
      <c r="J154" s="124">
        <v>41</v>
      </c>
      <c r="K154" s="34">
        <v>200</v>
      </c>
      <c r="L154" s="34">
        <v>200</v>
      </c>
      <c r="M154" s="127">
        <v>200</v>
      </c>
      <c r="N154" s="29">
        <f t="shared" si="14"/>
        <v>1499</v>
      </c>
      <c r="O154" s="29">
        <f t="shared" si="15"/>
        <v>1099</v>
      </c>
      <c r="P154" s="29">
        <f t="shared" si="16"/>
        <v>2</v>
      </c>
      <c r="Q154" s="121" t="str">
        <f t="shared" si="17"/>
        <v>м</v>
      </c>
      <c r="R154" s="122">
        <f t="shared" si="18"/>
        <v>41</v>
      </c>
      <c r="S154" s="122"/>
      <c r="AA154" s="123"/>
    </row>
    <row r="155" spans="1:27" ht="12.75" customHeight="1">
      <c r="A155" s="120">
        <f t="shared" si="19"/>
        <v>154</v>
      </c>
      <c r="B155" s="120"/>
      <c r="C155" s="3" t="s">
        <v>295</v>
      </c>
      <c r="D155" s="4" t="s">
        <v>138</v>
      </c>
      <c r="E155" s="34">
        <v>200</v>
      </c>
      <c r="F155" s="34">
        <v>200</v>
      </c>
      <c r="G155" s="34">
        <v>200</v>
      </c>
      <c r="H155" s="34">
        <v>200</v>
      </c>
      <c r="I155" s="126">
        <v>60</v>
      </c>
      <c r="J155" s="34">
        <v>200</v>
      </c>
      <c r="K155" s="34">
        <v>200</v>
      </c>
      <c r="L155" s="34">
        <v>200</v>
      </c>
      <c r="M155" s="126">
        <v>43</v>
      </c>
      <c r="N155" s="29">
        <f t="shared" si="14"/>
        <v>1503</v>
      </c>
      <c r="O155" s="29">
        <f t="shared" si="15"/>
        <v>1103</v>
      </c>
      <c r="P155" s="29">
        <f t="shared" si="16"/>
        <v>2</v>
      </c>
      <c r="Q155" s="121" t="str">
        <f t="shared" si="17"/>
        <v>м</v>
      </c>
      <c r="R155" s="122">
        <f t="shared" si="18"/>
        <v>43</v>
      </c>
      <c r="S155" s="122"/>
      <c r="AA155" s="18">
        <v>300</v>
      </c>
    </row>
    <row r="156" spans="1:27" ht="12.75" customHeight="1">
      <c r="A156" s="120">
        <f t="shared" si="19"/>
        <v>155</v>
      </c>
      <c r="B156" s="120"/>
      <c r="C156" s="3" t="s">
        <v>291</v>
      </c>
      <c r="D156" s="4" t="s">
        <v>11</v>
      </c>
      <c r="E156" s="34">
        <v>200</v>
      </c>
      <c r="F156" s="34">
        <v>200</v>
      </c>
      <c r="G156" s="34">
        <v>200</v>
      </c>
      <c r="H156" s="34">
        <v>200</v>
      </c>
      <c r="I156" s="126">
        <v>61</v>
      </c>
      <c r="J156" s="124">
        <v>42</v>
      </c>
      <c r="K156" s="34">
        <v>200</v>
      </c>
      <c r="L156" s="34">
        <v>200</v>
      </c>
      <c r="M156" s="127">
        <v>200</v>
      </c>
      <c r="N156" s="29">
        <f t="shared" si="14"/>
        <v>1503</v>
      </c>
      <c r="O156" s="29">
        <f t="shared" si="15"/>
        <v>1103</v>
      </c>
      <c r="P156" s="29">
        <f t="shared" si="16"/>
        <v>2</v>
      </c>
      <c r="Q156" s="121" t="str">
        <f t="shared" si="17"/>
        <v>м</v>
      </c>
      <c r="R156" s="122">
        <f t="shared" si="18"/>
        <v>42</v>
      </c>
      <c r="S156" s="122"/>
      <c r="AA156" s="18"/>
    </row>
    <row r="157" spans="1:27" ht="12.75" customHeight="1">
      <c r="A157" s="120">
        <f t="shared" si="19"/>
        <v>156</v>
      </c>
      <c r="B157" s="120"/>
      <c r="C157" s="3" t="s">
        <v>97</v>
      </c>
      <c r="D157" s="5" t="s">
        <v>68</v>
      </c>
      <c r="E157" s="34">
        <v>200</v>
      </c>
      <c r="F157" s="34">
        <v>200</v>
      </c>
      <c r="G157" s="128">
        <v>120</v>
      </c>
      <c r="H157" s="128">
        <v>96</v>
      </c>
      <c r="I157" s="128">
        <v>93</v>
      </c>
      <c r="J157" s="34">
        <v>200</v>
      </c>
      <c r="K157" s="34">
        <v>200</v>
      </c>
      <c r="L157" s="34">
        <v>200</v>
      </c>
      <c r="M157" s="127">
        <v>200</v>
      </c>
      <c r="N157" s="29">
        <f t="shared" si="14"/>
        <v>1509</v>
      </c>
      <c r="O157" s="29">
        <f t="shared" si="15"/>
        <v>1109</v>
      </c>
      <c r="P157" s="29">
        <f t="shared" si="16"/>
        <v>3</v>
      </c>
      <c r="Q157" s="121" t="str">
        <f t="shared" si="17"/>
        <v>м</v>
      </c>
      <c r="R157" s="122">
        <f t="shared" si="18"/>
        <v>93</v>
      </c>
      <c r="S157" s="122"/>
      <c r="AA157" s="18"/>
    </row>
    <row r="158" spans="1:27" ht="12.75" customHeight="1">
      <c r="A158" s="120">
        <f t="shared" si="19"/>
        <v>157</v>
      </c>
      <c r="B158" s="120"/>
      <c r="C158" s="3" t="s">
        <v>209</v>
      </c>
      <c r="D158" s="4" t="s">
        <v>24</v>
      </c>
      <c r="E158" s="34">
        <v>200</v>
      </c>
      <c r="F158" s="128">
        <v>89</v>
      </c>
      <c r="G158" s="34">
        <v>200</v>
      </c>
      <c r="H158" s="34">
        <v>200</v>
      </c>
      <c r="I158" s="34">
        <v>200</v>
      </c>
      <c r="J158" s="128">
        <v>119</v>
      </c>
      <c r="K158" s="128">
        <v>101</v>
      </c>
      <c r="L158" s="34">
        <v>200</v>
      </c>
      <c r="M158" s="127">
        <v>200</v>
      </c>
      <c r="N158" s="29">
        <f t="shared" si="14"/>
        <v>1509</v>
      </c>
      <c r="O158" s="29">
        <f t="shared" si="15"/>
        <v>1109</v>
      </c>
      <c r="P158" s="29">
        <f t="shared" si="16"/>
        <v>3</v>
      </c>
      <c r="Q158" s="121" t="str">
        <f t="shared" si="17"/>
        <v>м</v>
      </c>
      <c r="R158" s="122">
        <f t="shared" si="18"/>
        <v>89</v>
      </c>
      <c r="S158" s="122"/>
      <c r="AA158" s="18"/>
    </row>
    <row r="159" spans="1:27" ht="12.75" customHeight="1">
      <c r="A159" s="120">
        <f t="shared" si="19"/>
        <v>158</v>
      </c>
      <c r="B159" s="120"/>
      <c r="C159" s="3" t="s">
        <v>188</v>
      </c>
      <c r="D159" s="4" t="s">
        <v>80</v>
      </c>
      <c r="E159" s="124">
        <v>73</v>
      </c>
      <c r="F159" s="34">
        <v>200</v>
      </c>
      <c r="G159" s="34">
        <v>200</v>
      </c>
      <c r="H159" s="34">
        <v>200</v>
      </c>
      <c r="I159" s="34">
        <v>200</v>
      </c>
      <c r="J159" s="34">
        <v>200</v>
      </c>
      <c r="K159" s="34">
        <v>200</v>
      </c>
      <c r="L159" s="124">
        <v>37</v>
      </c>
      <c r="M159" s="127">
        <v>200</v>
      </c>
      <c r="N159" s="29">
        <f t="shared" si="14"/>
        <v>1510</v>
      </c>
      <c r="O159" s="29">
        <f t="shared" si="15"/>
        <v>1110</v>
      </c>
      <c r="P159" s="29">
        <f t="shared" si="16"/>
        <v>2</v>
      </c>
      <c r="Q159" s="121" t="str">
        <f t="shared" si="17"/>
        <v>м</v>
      </c>
      <c r="R159" s="122">
        <f t="shared" si="18"/>
        <v>37</v>
      </c>
      <c r="S159" s="122"/>
      <c r="AA159" s="18"/>
    </row>
    <row r="160" spans="1:27" ht="12.75" customHeight="1">
      <c r="A160" s="120">
        <f t="shared" si="19"/>
        <v>159</v>
      </c>
      <c r="B160" s="120"/>
      <c r="C160" s="3" t="s">
        <v>241</v>
      </c>
      <c r="D160" s="4" t="s">
        <v>54</v>
      </c>
      <c r="E160" s="34">
        <v>200</v>
      </c>
      <c r="F160" s="34">
        <v>200</v>
      </c>
      <c r="G160" s="34">
        <v>200</v>
      </c>
      <c r="H160" s="34">
        <v>200</v>
      </c>
      <c r="I160" s="34">
        <v>200</v>
      </c>
      <c r="J160" s="34">
        <v>200</v>
      </c>
      <c r="K160" s="34">
        <v>200</v>
      </c>
      <c r="L160" s="126">
        <v>56</v>
      </c>
      <c r="M160" s="126">
        <v>57</v>
      </c>
      <c r="N160" s="29">
        <f t="shared" si="14"/>
        <v>1513</v>
      </c>
      <c r="O160" s="29">
        <f t="shared" si="15"/>
        <v>1113</v>
      </c>
      <c r="P160" s="29">
        <f t="shared" si="16"/>
        <v>2</v>
      </c>
      <c r="Q160" s="121" t="str">
        <f t="shared" si="17"/>
        <v>м</v>
      </c>
      <c r="R160" s="122">
        <f t="shared" si="18"/>
        <v>56</v>
      </c>
      <c r="S160" s="122"/>
      <c r="AA160" s="18">
        <v>250</v>
      </c>
    </row>
    <row r="161" spans="1:27" ht="12.75" customHeight="1">
      <c r="A161" s="120">
        <f t="shared" si="19"/>
        <v>160</v>
      </c>
      <c r="B161" s="120"/>
      <c r="C161" s="3" t="s">
        <v>173</v>
      </c>
      <c r="D161" s="5" t="s">
        <v>174</v>
      </c>
      <c r="E161" s="34">
        <v>200</v>
      </c>
      <c r="F161" s="34">
        <v>200</v>
      </c>
      <c r="G161" s="128">
        <v>118</v>
      </c>
      <c r="H161" s="34">
        <v>200</v>
      </c>
      <c r="I161" s="34">
        <v>200</v>
      </c>
      <c r="J161" s="34">
        <v>200</v>
      </c>
      <c r="K161" s="128">
        <v>102</v>
      </c>
      <c r="L161" s="34">
        <v>200</v>
      </c>
      <c r="M161" s="128">
        <v>95</v>
      </c>
      <c r="N161" s="29">
        <f t="shared" si="14"/>
        <v>1515</v>
      </c>
      <c r="O161" s="29">
        <f t="shared" si="15"/>
        <v>1115</v>
      </c>
      <c r="P161" s="29">
        <f t="shared" si="16"/>
        <v>3</v>
      </c>
      <c r="Q161" s="121" t="s">
        <v>685</v>
      </c>
      <c r="R161" s="122">
        <f t="shared" si="18"/>
        <v>95</v>
      </c>
      <c r="S161" s="122"/>
      <c r="AA161" s="123">
        <v>100</v>
      </c>
    </row>
    <row r="162" spans="1:27" ht="12.75" customHeight="1">
      <c r="A162" s="120">
        <f t="shared" si="19"/>
        <v>161</v>
      </c>
      <c r="B162" s="120"/>
      <c r="C162" s="3" t="s">
        <v>315</v>
      </c>
      <c r="D162" s="4" t="s">
        <v>5</v>
      </c>
      <c r="E162" s="124">
        <v>62</v>
      </c>
      <c r="F162" s="34">
        <v>200</v>
      </c>
      <c r="G162" s="34">
        <v>200</v>
      </c>
      <c r="H162" s="34">
        <v>200</v>
      </c>
      <c r="I162" s="34">
        <v>200</v>
      </c>
      <c r="J162" s="124">
        <v>54</v>
      </c>
      <c r="K162" s="34">
        <v>200</v>
      </c>
      <c r="L162" s="34">
        <v>200</v>
      </c>
      <c r="M162" s="127">
        <v>200</v>
      </c>
      <c r="N162" s="29">
        <f t="shared" si="14"/>
        <v>1516</v>
      </c>
      <c r="O162" s="29">
        <f t="shared" si="15"/>
        <v>1116</v>
      </c>
      <c r="P162" s="29">
        <f t="shared" si="16"/>
        <v>2</v>
      </c>
      <c r="Q162" s="121" t="str">
        <f aca="true" t="shared" si="20" ref="Q162:Q193">IF(ISNUMBER(SEARCH("Игорь",C162))+ISNUMBER(SEARCH("Илья",C162))+ISNUMBER(SEARCH("Никита",C162))+ISNUMBER(SEARCH("Данила",C162)),"м",IF((RIGHT(C162,1)="а")+(RIGHT(C162,1)="я")+(RIGHT(C162,1)="ь"),"ж","м"))</f>
        <v>ж</v>
      </c>
      <c r="R162" s="122">
        <f t="shared" si="18"/>
        <v>54</v>
      </c>
      <c r="S162" s="122"/>
      <c r="AA162" s="18">
        <v>250</v>
      </c>
    </row>
    <row r="163" spans="1:27" ht="12.75" customHeight="1">
      <c r="A163" s="120">
        <f t="shared" si="19"/>
        <v>162</v>
      </c>
      <c r="B163" s="120"/>
      <c r="C163" s="3" t="s">
        <v>214</v>
      </c>
      <c r="D163" s="4" t="s">
        <v>9</v>
      </c>
      <c r="E163" s="34">
        <v>200</v>
      </c>
      <c r="F163" s="34">
        <v>200</v>
      </c>
      <c r="G163" s="34">
        <v>200</v>
      </c>
      <c r="H163" s="34">
        <v>200</v>
      </c>
      <c r="I163" s="34">
        <v>200</v>
      </c>
      <c r="J163" s="34">
        <v>200</v>
      </c>
      <c r="K163" s="34">
        <v>200</v>
      </c>
      <c r="L163" s="126">
        <v>66</v>
      </c>
      <c r="M163" s="126">
        <v>51</v>
      </c>
      <c r="N163" s="29">
        <f t="shared" si="14"/>
        <v>1517</v>
      </c>
      <c r="O163" s="29">
        <f t="shared" si="15"/>
        <v>1117</v>
      </c>
      <c r="P163" s="29">
        <f t="shared" si="16"/>
        <v>2</v>
      </c>
      <c r="Q163" s="121" t="str">
        <f t="shared" si="20"/>
        <v>м</v>
      </c>
      <c r="R163" s="122">
        <f t="shared" si="18"/>
        <v>51</v>
      </c>
      <c r="S163" s="122"/>
      <c r="AA163" s="18">
        <v>250</v>
      </c>
    </row>
    <row r="164" spans="1:27" ht="12.75" customHeight="1">
      <c r="A164" s="120">
        <f t="shared" si="19"/>
        <v>163</v>
      </c>
      <c r="B164" s="120"/>
      <c r="C164" s="3" t="s">
        <v>248</v>
      </c>
      <c r="D164" s="4" t="s">
        <v>78</v>
      </c>
      <c r="E164" s="124">
        <v>66</v>
      </c>
      <c r="F164" s="34">
        <v>200</v>
      </c>
      <c r="G164" s="124">
        <v>58</v>
      </c>
      <c r="H164" s="34">
        <v>200</v>
      </c>
      <c r="I164" s="34">
        <v>200</v>
      </c>
      <c r="J164" s="34">
        <v>200</v>
      </c>
      <c r="K164" s="34">
        <v>200</v>
      </c>
      <c r="L164" s="34">
        <v>200</v>
      </c>
      <c r="M164" s="127">
        <v>200</v>
      </c>
      <c r="N164" s="29">
        <f t="shared" si="14"/>
        <v>1524</v>
      </c>
      <c r="O164" s="29">
        <f t="shared" si="15"/>
        <v>1124</v>
      </c>
      <c r="P164" s="29">
        <f t="shared" si="16"/>
        <v>2</v>
      </c>
      <c r="Q164" s="121" t="str">
        <f t="shared" si="20"/>
        <v>ж</v>
      </c>
      <c r="R164" s="122">
        <f t="shared" si="18"/>
        <v>58</v>
      </c>
      <c r="S164" s="122"/>
      <c r="AA164" s="18">
        <v>250</v>
      </c>
    </row>
    <row r="165" spans="1:27" ht="12.75" customHeight="1">
      <c r="A165" s="120">
        <f t="shared" si="19"/>
        <v>164</v>
      </c>
      <c r="B165" s="120"/>
      <c r="C165" s="3" t="s">
        <v>143</v>
      </c>
      <c r="D165" s="4" t="s">
        <v>144</v>
      </c>
      <c r="E165" s="124">
        <v>64</v>
      </c>
      <c r="F165" s="34">
        <v>200</v>
      </c>
      <c r="G165" s="124">
        <v>62</v>
      </c>
      <c r="H165" s="34">
        <v>200</v>
      </c>
      <c r="I165" s="34">
        <v>200</v>
      </c>
      <c r="J165" s="34">
        <v>200</v>
      </c>
      <c r="K165" s="34">
        <v>200</v>
      </c>
      <c r="L165" s="34">
        <v>200</v>
      </c>
      <c r="M165" s="127">
        <v>200</v>
      </c>
      <c r="N165" s="29">
        <f t="shared" si="14"/>
        <v>1526</v>
      </c>
      <c r="O165" s="29">
        <f t="shared" si="15"/>
        <v>1126</v>
      </c>
      <c r="P165" s="29">
        <f t="shared" si="16"/>
        <v>2</v>
      </c>
      <c r="Q165" s="121" t="str">
        <f t="shared" si="20"/>
        <v>м</v>
      </c>
      <c r="R165" s="122">
        <f t="shared" si="18"/>
        <v>62</v>
      </c>
      <c r="S165" s="122"/>
      <c r="AA165" s="18">
        <v>250</v>
      </c>
    </row>
    <row r="166" spans="1:27" ht="12.75" customHeight="1">
      <c r="A166" s="120">
        <f t="shared" si="19"/>
        <v>165</v>
      </c>
      <c r="B166" s="120"/>
      <c r="C166" s="3" t="s">
        <v>55</v>
      </c>
      <c r="D166" s="4" t="s">
        <v>11</v>
      </c>
      <c r="E166" s="34">
        <v>200</v>
      </c>
      <c r="F166" s="34">
        <v>200</v>
      </c>
      <c r="G166" s="34">
        <v>200</v>
      </c>
      <c r="H166" s="34">
        <v>200</v>
      </c>
      <c r="I166" s="126">
        <v>63</v>
      </c>
      <c r="J166" s="34">
        <v>200</v>
      </c>
      <c r="K166" s="126">
        <v>67</v>
      </c>
      <c r="L166" s="34">
        <v>200</v>
      </c>
      <c r="M166" s="127">
        <v>200</v>
      </c>
      <c r="N166" s="29">
        <f t="shared" si="14"/>
        <v>1530</v>
      </c>
      <c r="O166" s="29">
        <f t="shared" si="15"/>
        <v>1130</v>
      </c>
      <c r="P166" s="29">
        <f t="shared" si="16"/>
        <v>2</v>
      </c>
      <c r="Q166" s="121" t="str">
        <f t="shared" si="20"/>
        <v>м</v>
      </c>
      <c r="R166" s="122">
        <f t="shared" si="18"/>
        <v>63</v>
      </c>
      <c r="S166" s="122"/>
      <c r="AA166" s="18">
        <v>250</v>
      </c>
    </row>
    <row r="167" spans="1:27" ht="12.75" customHeight="1">
      <c r="A167" s="120">
        <f t="shared" si="19"/>
        <v>166</v>
      </c>
      <c r="B167" s="120"/>
      <c r="C167" s="3" t="s">
        <v>101</v>
      </c>
      <c r="D167" s="4" t="s">
        <v>9</v>
      </c>
      <c r="E167" s="126">
        <v>82</v>
      </c>
      <c r="F167" s="124">
        <v>52</v>
      </c>
      <c r="G167" s="34">
        <v>200</v>
      </c>
      <c r="H167" s="34">
        <v>200</v>
      </c>
      <c r="I167" s="34">
        <v>200</v>
      </c>
      <c r="J167" s="34">
        <v>200</v>
      </c>
      <c r="K167" s="34">
        <v>200</v>
      </c>
      <c r="L167" s="34">
        <v>200</v>
      </c>
      <c r="M167" s="127">
        <v>200</v>
      </c>
      <c r="N167" s="29">
        <f t="shared" si="14"/>
        <v>1534</v>
      </c>
      <c r="O167" s="29">
        <f t="shared" si="15"/>
        <v>1134</v>
      </c>
      <c r="P167" s="29">
        <f t="shared" si="16"/>
        <v>2</v>
      </c>
      <c r="Q167" s="121" t="str">
        <f t="shared" si="20"/>
        <v>ж</v>
      </c>
      <c r="R167" s="122">
        <f t="shared" si="18"/>
        <v>52</v>
      </c>
      <c r="S167" s="122"/>
      <c r="AA167" s="18">
        <v>250</v>
      </c>
    </row>
    <row r="168" spans="1:27" ht="12.75" customHeight="1">
      <c r="A168" s="120">
        <f t="shared" si="19"/>
        <v>167</v>
      </c>
      <c r="B168" s="120"/>
      <c r="C168" s="3" t="s">
        <v>36</v>
      </c>
      <c r="D168" s="4" t="s">
        <v>37</v>
      </c>
      <c r="E168" s="34">
        <v>200</v>
      </c>
      <c r="F168" s="34">
        <v>200</v>
      </c>
      <c r="G168" s="126">
        <v>77</v>
      </c>
      <c r="H168" s="34">
        <v>200</v>
      </c>
      <c r="I168" s="34">
        <v>200</v>
      </c>
      <c r="J168" s="126">
        <v>59</v>
      </c>
      <c r="K168" s="34">
        <v>200</v>
      </c>
      <c r="L168" s="34">
        <v>200</v>
      </c>
      <c r="M168" s="127">
        <v>200</v>
      </c>
      <c r="N168" s="29">
        <f t="shared" si="14"/>
        <v>1536</v>
      </c>
      <c r="O168" s="29">
        <f t="shared" si="15"/>
        <v>1136</v>
      </c>
      <c r="P168" s="29">
        <f t="shared" si="16"/>
        <v>2</v>
      </c>
      <c r="Q168" s="121" t="str">
        <f t="shared" si="20"/>
        <v>м</v>
      </c>
      <c r="R168" s="122">
        <f t="shared" si="18"/>
        <v>59</v>
      </c>
      <c r="S168" s="122"/>
      <c r="AA168" s="18"/>
    </row>
    <row r="169" spans="1:27" ht="12.75" customHeight="1">
      <c r="A169" s="120">
        <f t="shared" si="19"/>
        <v>168</v>
      </c>
      <c r="B169" s="120"/>
      <c r="C169" s="3" t="s">
        <v>27</v>
      </c>
      <c r="D169" s="4" t="s">
        <v>28</v>
      </c>
      <c r="E169" s="126">
        <v>90</v>
      </c>
      <c r="F169" s="126">
        <v>61</v>
      </c>
      <c r="G169" s="34">
        <v>200</v>
      </c>
      <c r="H169" s="34">
        <v>200</v>
      </c>
      <c r="I169" s="34">
        <v>200</v>
      </c>
      <c r="J169" s="34">
        <v>200</v>
      </c>
      <c r="K169" s="34">
        <v>200</v>
      </c>
      <c r="L169" s="34">
        <v>200</v>
      </c>
      <c r="M169" s="127">
        <v>200</v>
      </c>
      <c r="N169" s="29">
        <f t="shared" si="14"/>
        <v>1551</v>
      </c>
      <c r="O169" s="29">
        <f t="shared" si="15"/>
        <v>1151</v>
      </c>
      <c r="P169" s="29">
        <f t="shared" si="16"/>
        <v>2</v>
      </c>
      <c r="Q169" s="121" t="str">
        <f t="shared" si="20"/>
        <v>м</v>
      </c>
      <c r="R169" s="122">
        <f t="shared" si="18"/>
        <v>61</v>
      </c>
      <c r="S169" s="122"/>
      <c r="AA169" s="18"/>
    </row>
    <row r="170" spans="1:27" ht="12.75" customHeight="1">
      <c r="A170" s="120">
        <f t="shared" si="19"/>
        <v>169</v>
      </c>
      <c r="B170" s="120"/>
      <c r="C170" s="3" t="s">
        <v>47</v>
      </c>
      <c r="D170" s="5" t="s">
        <v>48</v>
      </c>
      <c r="E170" s="34">
        <v>200</v>
      </c>
      <c r="F170" s="34">
        <v>200</v>
      </c>
      <c r="G170" s="34">
        <v>200</v>
      </c>
      <c r="H170" s="34">
        <v>200</v>
      </c>
      <c r="I170" s="34">
        <v>200</v>
      </c>
      <c r="J170" s="34">
        <v>200</v>
      </c>
      <c r="K170" s="34">
        <v>200</v>
      </c>
      <c r="L170" s="128">
        <v>82</v>
      </c>
      <c r="M170" s="126">
        <v>70</v>
      </c>
      <c r="N170" s="29">
        <f t="shared" si="14"/>
        <v>1552</v>
      </c>
      <c r="O170" s="29">
        <f t="shared" si="15"/>
        <v>1152</v>
      </c>
      <c r="P170" s="29">
        <f t="shared" si="16"/>
        <v>2</v>
      </c>
      <c r="Q170" s="121" t="str">
        <f t="shared" si="20"/>
        <v>м</v>
      </c>
      <c r="R170" s="122">
        <f t="shared" si="18"/>
        <v>70</v>
      </c>
      <c r="S170" s="122"/>
      <c r="AA170" s="18"/>
    </row>
    <row r="171" spans="1:27" ht="12.75" customHeight="1">
      <c r="A171" s="120">
        <f t="shared" si="19"/>
        <v>170</v>
      </c>
      <c r="B171" s="120"/>
      <c r="C171" s="3" t="s">
        <v>255</v>
      </c>
      <c r="D171" s="5" t="s">
        <v>256</v>
      </c>
      <c r="E171" s="34">
        <v>200</v>
      </c>
      <c r="F171" s="34">
        <v>200</v>
      </c>
      <c r="G171" s="34">
        <v>200</v>
      </c>
      <c r="H171" s="34">
        <v>200</v>
      </c>
      <c r="I171" s="34">
        <v>200</v>
      </c>
      <c r="J171" s="34">
        <v>200</v>
      </c>
      <c r="K171" s="34">
        <v>200</v>
      </c>
      <c r="L171" s="128">
        <v>84</v>
      </c>
      <c r="M171" s="128">
        <v>73</v>
      </c>
      <c r="N171" s="29">
        <f t="shared" si="14"/>
        <v>1557</v>
      </c>
      <c r="O171" s="29">
        <f t="shared" si="15"/>
        <v>1157</v>
      </c>
      <c r="P171" s="29">
        <f t="shared" si="16"/>
        <v>2</v>
      </c>
      <c r="Q171" s="121" t="str">
        <f t="shared" si="20"/>
        <v>м</v>
      </c>
      <c r="R171" s="122">
        <f t="shared" si="18"/>
        <v>73</v>
      </c>
      <c r="S171" s="122"/>
      <c r="AA171" s="18">
        <v>250</v>
      </c>
    </row>
    <row r="172" spans="1:27" ht="12.75" customHeight="1">
      <c r="A172" s="120">
        <f t="shared" si="19"/>
        <v>171</v>
      </c>
      <c r="B172" s="120"/>
      <c r="C172" s="3" t="s">
        <v>159</v>
      </c>
      <c r="D172" s="4" t="s">
        <v>115</v>
      </c>
      <c r="E172" s="34">
        <v>200</v>
      </c>
      <c r="F172" s="34">
        <v>200</v>
      </c>
      <c r="G172" s="34">
        <v>200</v>
      </c>
      <c r="H172" s="34">
        <v>200</v>
      </c>
      <c r="I172" s="34">
        <v>200</v>
      </c>
      <c r="J172" s="34">
        <v>200</v>
      </c>
      <c r="K172" s="126">
        <v>75</v>
      </c>
      <c r="L172" s="128">
        <v>85</v>
      </c>
      <c r="M172" s="127">
        <v>200</v>
      </c>
      <c r="N172" s="29">
        <f t="shared" si="14"/>
        <v>1560</v>
      </c>
      <c r="O172" s="29">
        <f t="shared" si="15"/>
        <v>1160</v>
      </c>
      <c r="P172" s="29">
        <f t="shared" si="16"/>
        <v>2</v>
      </c>
      <c r="Q172" s="121" t="str">
        <f t="shared" si="20"/>
        <v>м</v>
      </c>
      <c r="R172" s="122">
        <f t="shared" si="18"/>
        <v>75</v>
      </c>
      <c r="S172" s="122"/>
      <c r="AA172" s="18">
        <v>250</v>
      </c>
    </row>
    <row r="173" spans="1:27" ht="12.75" customHeight="1">
      <c r="A173" s="120">
        <f t="shared" si="19"/>
        <v>172</v>
      </c>
      <c r="B173" s="120"/>
      <c r="C173" s="3" t="s">
        <v>202</v>
      </c>
      <c r="D173" s="4" t="s">
        <v>61</v>
      </c>
      <c r="E173" s="34">
        <v>200</v>
      </c>
      <c r="F173" s="34">
        <v>200</v>
      </c>
      <c r="G173" s="34">
        <v>200</v>
      </c>
      <c r="H173" s="34">
        <v>200</v>
      </c>
      <c r="I173" s="34">
        <v>200</v>
      </c>
      <c r="J173" s="128">
        <v>94</v>
      </c>
      <c r="K173" s="34">
        <v>200</v>
      </c>
      <c r="L173" s="126">
        <v>75</v>
      </c>
      <c r="M173" s="127">
        <v>200</v>
      </c>
      <c r="N173" s="29">
        <f t="shared" si="14"/>
        <v>1569</v>
      </c>
      <c r="O173" s="29">
        <f t="shared" si="15"/>
        <v>1169</v>
      </c>
      <c r="P173" s="29">
        <f t="shared" si="16"/>
        <v>2</v>
      </c>
      <c r="Q173" s="121" t="str">
        <f t="shared" si="20"/>
        <v>ж</v>
      </c>
      <c r="R173" s="122">
        <f t="shared" si="18"/>
        <v>75</v>
      </c>
      <c r="S173" s="122"/>
      <c r="AA173" s="18">
        <v>250</v>
      </c>
    </row>
    <row r="174" spans="1:27" ht="12.75" customHeight="1">
      <c r="A174" s="120">
        <f t="shared" si="19"/>
        <v>173</v>
      </c>
      <c r="B174" s="120"/>
      <c r="C174" s="3" t="s">
        <v>135</v>
      </c>
      <c r="D174" s="4" t="s">
        <v>136</v>
      </c>
      <c r="E174" s="34">
        <v>200</v>
      </c>
      <c r="F174" s="126">
        <v>73</v>
      </c>
      <c r="G174" s="128">
        <v>98</v>
      </c>
      <c r="H174" s="34">
        <v>200</v>
      </c>
      <c r="I174" s="34">
        <v>200</v>
      </c>
      <c r="J174" s="34">
        <v>200</v>
      </c>
      <c r="K174" s="34">
        <v>200</v>
      </c>
      <c r="L174" s="34">
        <v>200</v>
      </c>
      <c r="M174" s="127">
        <v>200</v>
      </c>
      <c r="N174" s="29">
        <f t="shared" si="14"/>
        <v>1571</v>
      </c>
      <c r="O174" s="29">
        <f t="shared" si="15"/>
        <v>1171</v>
      </c>
      <c r="P174" s="29">
        <f t="shared" si="16"/>
        <v>2</v>
      </c>
      <c r="Q174" s="121" t="str">
        <f t="shared" si="20"/>
        <v>м</v>
      </c>
      <c r="R174" s="122">
        <f t="shared" si="18"/>
        <v>73</v>
      </c>
      <c r="S174" s="122"/>
      <c r="AA174" s="18">
        <v>250</v>
      </c>
    </row>
    <row r="175" spans="1:27" ht="12.75" customHeight="1">
      <c r="A175" s="120">
        <f t="shared" si="19"/>
        <v>174</v>
      </c>
      <c r="B175" s="120"/>
      <c r="C175" s="3" t="s">
        <v>139</v>
      </c>
      <c r="D175" s="4" t="s">
        <v>140</v>
      </c>
      <c r="E175" s="34">
        <v>200</v>
      </c>
      <c r="F175" s="34">
        <v>200</v>
      </c>
      <c r="G175" s="34">
        <v>200</v>
      </c>
      <c r="H175" s="34">
        <v>200</v>
      </c>
      <c r="I175" s="126">
        <v>83</v>
      </c>
      <c r="J175" s="126">
        <v>88</v>
      </c>
      <c r="K175" s="34">
        <v>200</v>
      </c>
      <c r="L175" s="34">
        <v>200</v>
      </c>
      <c r="M175" s="127">
        <v>200</v>
      </c>
      <c r="N175" s="29">
        <f t="shared" si="14"/>
        <v>1571</v>
      </c>
      <c r="O175" s="29">
        <f t="shared" si="15"/>
        <v>1171</v>
      </c>
      <c r="P175" s="29">
        <f t="shared" si="16"/>
        <v>2</v>
      </c>
      <c r="Q175" s="121" t="str">
        <f t="shared" si="20"/>
        <v>м</v>
      </c>
      <c r="R175" s="122">
        <f t="shared" si="18"/>
        <v>83</v>
      </c>
      <c r="S175" s="122"/>
      <c r="AA175" s="18">
        <v>250</v>
      </c>
    </row>
    <row r="176" spans="1:27" ht="12.75" customHeight="1">
      <c r="A176" s="120">
        <f t="shared" si="19"/>
        <v>175</v>
      </c>
      <c r="B176" s="120"/>
      <c r="C176" s="3" t="s">
        <v>257</v>
      </c>
      <c r="D176" s="4" t="s">
        <v>63</v>
      </c>
      <c r="E176" s="34">
        <v>200</v>
      </c>
      <c r="F176" s="34">
        <v>200</v>
      </c>
      <c r="G176" s="34">
        <v>200</v>
      </c>
      <c r="H176" s="128">
        <v>87</v>
      </c>
      <c r="I176" s="34">
        <v>200</v>
      </c>
      <c r="J176" s="34">
        <v>200</v>
      </c>
      <c r="K176" s="34">
        <v>200</v>
      </c>
      <c r="L176" s="34">
        <v>200</v>
      </c>
      <c r="M176" s="128">
        <v>92</v>
      </c>
      <c r="N176" s="29">
        <f t="shared" si="14"/>
        <v>1579</v>
      </c>
      <c r="O176" s="29">
        <f t="shared" si="15"/>
        <v>1179</v>
      </c>
      <c r="P176" s="29">
        <f t="shared" si="16"/>
        <v>2</v>
      </c>
      <c r="Q176" s="121" t="str">
        <f t="shared" si="20"/>
        <v>м</v>
      </c>
      <c r="R176" s="122">
        <f t="shared" si="18"/>
        <v>87</v>
      </c>
      <c r="S176" s="122"/>
      <c r="AA176" s="18">
        <v>250</v>
      </c>
    </row>
    <row r="177" spans="1:27" ht="12.75" customHeight="1">
      <c r="A177" s="120">
        <f t="shared" si="19"/>
        <v>176</v>
      </c>
      <c r="B177" s="120"/>
      <c r="C177" s="3" t="s">
        <v>43</v>
      </c>
      <c r="D177" s="5" t="s">
        <v>17</v>
      </c>
      <c r="E177" s="34">
        <v>200</v>
      </c>
      <c r="F177" s="34">
        <v>200</v>
      </c>
      <c r="G177" s="34">
        <v>200</v>
      </c>
      <c r="H177" s="34">
        <v>200</v>
      </c>
      <c r="I177" s="34">
        <v>200</v>
      </c>
      <c r="J177" s="34">
        <v>200</v>
      </c>
      <c r="K177" s="128">
        <v>97</v>
      </c>
      <c r="L177" s="34">
        <v>200</v>
      </c>
      <c r="M177" s="128">
        <v>87</v>
      </c>
      <c r="N177" s="29">
        <f t="shared" si="14"/>
        <v>1584</v>
      </c>
      <c r="O177" s="29">
        <f t="shared" si="15"/>
        <v>1184</v>
      </c>
      <c r="P177" s="29">
        <f t="shared" si="16"/>
        <v>2</v>
      </c>
      <c r="Q177" s="121" t="str">
        <f t="shared" si="20"/>
        <v>м</v>
      </c>
      <c r="R177" s="122">
        <f t="shared" si="18"/>
        <v>87</v>
      </c>
      <c r="S177" s="122"/>
      <c r="AA177" s="18">
        <v>250</v>
      </c>
    </row>
    <row r="178" spans="1:27" ht="12.75" customHeight="1">
      <c r="A178" s="120">
        <f t="shared" si="19"/>
        <v>177</v>
      </c>
      <c r="B178" s="120"/>
      <c r="C178" s="3" t="s">
        <v>296</v>
      </c>
      <c r="D178" s="4" t="s">
        <v>9</v>
      </c>
      <c r="E178" s="126">
        <v>93</v>
      </c>
      <c r="F178" s="34">
        <v>200</v>
      </c>
      <c r="G178" s="126">
        <v>93</v>
      </c>
      <c r="H178" s="34">
        <v>200</v>
      </c>
      <c r="I178" s="34">
        <v>200</v>
      </c>
      <c r="J178" s="34">
        <v>200</v>
      </c>
      <c r="K178" s="34">
        <v>200</v>
      </c>
      <c r="L178" s="34">
        <v>200</v>
      </c>
      <c r="M178" s="127">
        <v>200</v>
      </c>
      <c r="N178" s="29">
        <f t="shared" si="14"/>
        <v>1586</v>
      </c>
      <c r="O178" s="29">
        <f t="shared" si="15"/>
        <v>1186</v>
      </c>
      <c r="P178" s="29">
        <f t="shared" si="16"/>
        <v>2</v>
      </c>
      <c r="Q178" s="121" t="str">
        <f t="shared" si="20"/>
        <v>м</v>
      </c>
      <c r="R178" s="122">
        <f t="shared" si="18"/>
        <v>93</v>
      </c>
      <c r="S178" s="122"/>
      <c r="AA178" s="18">
        <v>250</v>
      </c>
    </row>
    <row r="179" spans="1:27" ht="12.75" customHeight="1">
      <c r="A179" s="120">
        <f t="shared" si="19"/>
        <v>178</v>
      </c>
      <c r="B179" s="120"/>
      <c r="C179" s="3" t="s">
        <v>284</v>
      </c>
      <c r="D179" s="4" t="s">
        <v>24</v>
      </c>
      <c r="E179" s="34">
        <v>200</v>
      </c>
      <c r="F179" s="128">
        <v>81</v>
      </c>
      <c r="G179" s="128">
        <v>111</v>
      </c>
      <c r="H179" s="34">
        <v>200</v>
      </c>
      <c r="I179" s="34">
        <v>200</v>
      </c>
      <c r="J179" s="34">
        <v>200</v>
      </c>
      <c r="K179" s="34">
        <v>200</v>
      </c>
      <c r="L179" s="34">
        <v>200</v>
      </c>
      <c r="M179" s="127">
        <v>200</v>
      </c>
      <c r="N179" s="29">
        <f t="shared" si="14"/>
        <v>1592</v>
      </c>
      <c r="O179" s="29">
        <f t="shared" si="15"/>
        <v>1192</v>
      </c>
      <c r="P179" s="29">
        <f t="shared" si="16"/>
        <v>2</v>
      </c>
      <c r="Q179" s="121" t="str">
        <f t="shared" si="20"/>
        <v>ж</v>
      </c>
      <c r="R179" s="122">
        <f t="shared" si="18"/>
        <v>81</v>
      </c>
      <c r="S179" s="122"/>
      <c r="AA179" s="18">
        <v>250</v>
      </c>
    </row>
    <row r="180" spans="1:27" ht="12.75" customHeight="1">
      <c r="A180" s="120">
        <f t="shared" si="19"/>
        <v>179</v>
      </c>
      <c r="B180" s="120"/>
      <c r="C180" s="3" t="s">
        <v>23</v>
      </c>
      <c r="D180" s="5" t="s">
        <v>24</v>
      </c>
      <c r="E180" s="34">
        <v>200</v>
      </c>
      <c r="F180" s="34">
        <v>200</v>
      </c>
      <c r="G180" s="128">
        <v>106</v>
      </c>
      <c r="H180" s="128">
        <v>88</v>
      </c>
      <c r="I180" s="34">
        <v>200</v>
      </c>
      <c r="J180" s="34">
        <v>200</v>
      </c>
      <c r="K180" s="34">
        <v>200</v>
      </c>
      <c r="L180" s="34">
        <v>200</v>
      </c>
      <c r="M180" s="127">
        <v>200</v>
      </c>
      <c r="N180" s="29">
        <f t="shared" si="14"/>
        <v>1594</v>
      </c>
      <c r="O180" s="29">
        <f t="shared" si="15"/>
        <v>1194</v>
      </c>
      <c r="P180" s="29">
        <f t="shared" si="16"/>
        <v>2</v>
      </c>
      <c r="Q180" s="121" t="str">
        <f t="shared" si="20"/>
        <v>м</v>
      </c>
      <c r="R180" s="122">
        <f t="shared" si="18"/>
        <v>88</v>
      </c>
      <c r="S180" s="122"/>
      <c r="AA180" s="18">
        <v>250</v>
      </c>
    </row>
    <row r="181" spans="1:27" ht="12.75" customHeight="1">
      <c r="A181" s="120">
        <f t="shared" si="19"/>
        <v>180</v>
      </c>
      <c r="B181" s="120"/>
      <c r="C181" s="3" t="s">
        <v>76</v>
      </c>
      <c r="D181" s="4" t="s">
        <v>24</v>
      </c>
      <c r="E181" s="34">
        <v>200</v>
      </c>
      <c r="F181" s="34">
        <v>200</v>
      </c>
      <c r="G181" s="34">
        <v>200</v>
      </c>
      <c r="H181" s="34">
        <v>200</v>
      </c>
      <c r="I181" s="128">
        <v>98</v>
      </c>
      <c r="J181" s="34">
        <v>200</v>
      </c>
      <c r="K181" s="128">
        <v>104</v>
      </c>
      <c r="L181" s="34">
        <v>200</v>
      </c>
      <c r="M181" s="127">
        <v>200</v>
      </c>
      <c r="N181" s="29">
        <f t="shared" si="14"/>
        <v>1602</v>
      </c>
      <c r="O181" s="29">
        <f t="shared" si="15"/>
        <v>1202</v>
      </c>
      <c r="P181" s="29">
        <f t="shared" si="16"/>
        <v>2</v>
      </c>
      <c r="Q181" s="121" t="str">
        <f t="shared" si="20"/>
        <v>м</v>
      </c>
      <c r="R181" s="122">
        <f t="shared" si="18"/>
        <v>98</v>
      </c>
      <c r="S181" s="122"/>
      <c r="AA181" s="18">
        <v>250</v>
      </c>
    </row>
    <row r="182" spans="1:27" ht="12.75" customHeight="1">
      <c r="A182" s="120">
        <f t="shared" si="19"/>
        <v>181</v>
      </c>
      <c r="B182" s="120"/>
      <c r="C182" s="3" t="s">
        <v>310</v>
      </c>
      <c r="D182" s="4"/>
      <c r="E182" s="5">
        <v>2</v>
      </c>
      <c r="F182" s="34">
        <v>200</v>
      </c>
      <c r="G182" s="34">
        <v>200</v>
      </c>
      <c r="H182" s="34">
        <v>200</v>
      </c>
      <c r="I182" s="34">
        <v>200</v>
      </c>
      <c r="J182" s="34">
        <v>200</v>
      </c>
      <c r="K182" s="34">
        <v>200</v>
      </c>
      <c r="L182" s="34">
        <v>200</v>
      </c>
      <c r="M182" s="127">
        <v>200</v>
      </c>
      <c r="N182" s="29">
        <f t="shared" si="14"/>
        <v>1602</v>
      </c>
      <c r="O182" s="29">
        <f t="shared" si="15"/>
        <v>1202</v>
      </c>
      <c r="P182" s="29">
        <f t="shared" si="16"/>
        <v>1</v>
      </c>
      <c r="Q182" s="121" t="str">
        <f t="shared" si="20"/>
        <v>ж</v>
      </c>
      <c r="R182" s="122">
        <f t="shared" si="18"/>
        <v>2</v>
      </c>
      <c r="S182" s="122"/>
      <c r="AA182" s="18"/>
    </row>
    <row r="183" spans="1:27" ht="12.75" customHeight="1">
      <c r="A183" s="120">
        <f t="shared" si="19"/>
        <v>182</v>
      </c>
      <c r="B183" s="120"/>
      <c r="C183" s="3" t="s">
        <v>283</v>
      </c>
      <c r="D183" s="4" t="s">
        <v>59</v>
      </c>
      <c r="E183" s="128">
        <v>112</v>
      </c>
      <c r="F183" s="34">
        <v>200</v>
      </c>
      <c r="G183" s="34">
        <v>200</v>
      </c>
      <c r="H183" s="34">
        <v>200</v>
      </c>
      <c r="I183" s="128">
        <v>92</v>
      </c>
      <c r="J183" s="34">
        <v>200</v>
      </c>
      <c r="K183" s="34">
        <v>200</v>
      </c>
      <c r="L183" s="34">
        <v>200</v>
      </c>
      <c r="M183" s="127">
        <v>200</v>
      </c>
      <c r="N183" s="29">
        <f t="shared" si="14"/>
        <v>1604</v>
      </c>
      <c r="O183" s="29">
        <f t="shared" si="15"/>
        <v>1204</v>
      </c>
      <c r="P183" s="29">
        <f t="shared" si="16"/>
        <v>2</v>
      </c>
      <c r="Q183" s="121" t="str">
        <f t="shared" si="20"/>
        <v>м</v>
      </c>
      <c r="R183" s="122">
        <f t="shared" si="18"/>
        <v>92</v>
      </c>
      <c r="S183" s="122"/>
      <c r="AA183" s="18"/>
    </row>
    <row r="184" spans="1:27" ht="12.75" customHeight="1">
      <c r="A184" s="120">
        <f t="shared" si="19"/>
        <v>183</v>
      </c>
      <c r="B184" s="120"/>
      <c r="C184" s="3" t="s">
        <v>95</v>
      </c>
      <c r="D184" s="4" t="s">
        <v>11</v>
      </c>
      <c r="E184" s="127">
        <v>200</v>
      </c>
      <c r="F184" s="127">
        <v>200</v>
      </c>
      <c r="G184" s="127">
        <v>200</v>
      </c>
      <c r="H184" s="127">
        <v>200</v>
      </c>
      <c r="I184" s="127">
        <v>200</v>
      </c>
      <c r="J184" s="127">
        <v>200</v>
      </c>
      <c r="K184" s="127">
        <v>200</v>
      </c>
      <c r="L184" s="127">
        <v>200</v>
      </c>
      <c r="M184" s="5">
        <v>6</v>
      </c>
      <c r="N184" s="29">
        <f t="shared" si="14"/>
        <v>1606</v>
      </c>
      <c r="O184" s="29">
        <f t="shared" si="15"/>
        <v>1206</v>
      </c>
      <c r="P184" s="29">
        <f t="shared" si="16"/>
        <v>1</v>
      </c>
      <c r="Q184" s="121" t="str">
        <f t="shared" si="20"/>
        <v>м</v>
      </c>
      <c r="R184" s="122">
        <f t="shared" si="18"/>
        <v>6</v>
      </c>
      <c r="S184" s="122"/>
      <c r="AA184" s="18">
        <v>250</v>
      </c>
    </row>
    <row r="185" spans="1:27" ht="12.75" customHeight="1">
      <c r="A185" s="120">
        <f t="shared" si="19"/>
        <v>184</v>
      </c>
      <c r="B185" s="120"/>
      <c r="C185" s="3" t="s">
        <v>16</v>
      </c>
      <c r="D185" s="4" t="s">
        <v>17</v>
      </c>
      <c r="E185" s="34">
        <v>200</v>
      </c>
      <c r="F185" s="34">
        <v>200</v>
      </c>
      <c r="G185" s="34">
        <v>200</v>
      </c>
      <c r="H185" s="34">
        <v>200</v>
      </c>
      <c r="I185" s="34">
        <v>200</v>
      </c>
      <c r="J185" s="128">
        <v>111</v>
      </c>
      <c r="K185" s="128">
        <v>96</v>
      </c>
      <c r="L185" s="34">
        <v>200</v>
      </c>
      <c r="M185" s="127">
        <v>200</v>
      </c>
      <c r="N185" s="29">
        <f t="shared" si="14"/>
        <v>1607</v>
      </c>
      <c r="O185" s="29">
        <f t="shared" si="15"/>
        <v>1207</v>
      </c>
      <c r="P185" s="29">
        <f t="shared" si="16"/>
        <v>2</v>
      </c>
      <c r="Q185" s="121" t="str">
        <f t="shared" si="20"/>
        <v>ж</v>
      </c>
      <c r="R185" s="122">
        <f t="shared" si="18"/>
        <v>96</v>
      </c>
      <c r="S185" s="122"/>
      <c r="AA185" s="18">
        <v>250</v>
      </c>
    </row>
    <row r="186" spans="1:27" ht="12.75" customHeight="1">
      <c r="A186" s="120">
        <f t="shared" si="19"/>
        <v>185</v>
      </c>
      <c r="B186" s="120"/>
      <c r="C186" s="3" t="s">
        <v>161</v>
      </c>
      <c r="D186" s="4" t="s">
        <v>19</v>
      </c>
      <c r="E186" s="34">
        <v>200</v>
      </c>
      <c r="F186" s="34">
        <v>200</v>
      </c>
      <c r="G186" s="5">
        <v>7</v>
      </c>
      <c r="H186" s="34">
        <v>200</v>
      </c>
      <c r="I186" s="34">
        <v>200</v>
      </c>
      <c r="J186" s="34">
        <v>200</v>
      </c>
      <c r="K186" s="34">
        <v>200</v>
      </c>
      <c r="L186" s="34">
        <v>200</v>
      </c>
      <c r="M186" s="127">
        <v>200</v>
      </c>
      <c r="N186" s="29">
        <f t="shared" si="14"/>
        <v>1607</v>
      </c>
      <c r="O186" s="29">
        <f t="shared" si="15"/>
        <v>1207</v>
      </c>
      <c r="P186" s="29">
        <f t="shared" si="16"/>
        <v>1</v>
      </c>
      <c r="Q186" s="121" t="str">
        <f t="shared" si="20"/>
        <v>м</v>
      </c>
      <c r="R186" s="122">
        <f t="shared" si="18"/>
        <v>7</v>
      </c>
      <c r="S186" s="122"/>
      <c r="AA186" s="18"/>
    </row>
    <row r="187" spans="1:27" ht="12.75" customHeight="1">
      <c r="A187" s="120">
        <f t="shared" si="19"/>
        <v>186</v>
      </c>
      <c r="B187" s="120"/>
      <c r="C187" s="3" t="s">
        <v>20</v>
      </c>
      <c r="D187" s="4" t="s">
        <v>21</v>
      </c>
      <c r="E187" s="34">
        <v>200</v>
      </c>
      <c r="F187" s="34">
        <v>200</v>
      </c>
      <c r="G187" s="34">
        <v>200</v>
      </c>
      <c r="H187" s="34">
        <v>200</v>
      </c>
      <c r="I187" s="34">
        <v>200</v>
      </c>
      <c r="J187" s="128">
        <v>115</v>
      </c>
      <c r="K187" s="34">
        <v>200</v>
      </c>
      <c r="L187" s="34">
        <v>200</v>
      </c>
      <c r="M187" s="128">
        <v>93</v>
      </c>
      <c r="N187" s="29">
        <f t="shared" si="14"/>
        <v>1608</v>
      </c>
      <c r="O187" s="29">
        <f t="shared" si="15"/>
        <v>1208</v>
      </c>
      <c r="P187" s="29">
        <f t="shared" si="16"/>
        <v>2</v>
      </c>
      <c r="Q187" s="121" t="str">
        <f t="shared" si="20"/>
        <v>м</v>
      </c>
      <c r="R187" s="122">
        <f t="shared" si="18"/>
        <v>93</v>
      </c>
      <c r="S187" s="122"/>
      <c r="AA187" s="18">
        <v>250</v>
      </c>
    </row>
    <row r="188" spans="1:27" ht="12.75" customHeight="1">
      <c r="A188" s="120">
        <f t="shared" si="19"/>
        <v>187</v>
      </c>
      <c r="B188" s="120"/>
      <c r="C188" s="3" t="s">
        <v>234</v>
      </c>
      <c r="D188" s="4" t="s">
        <v>78</v>
      </c>
      <c r="E188" s="127">
        <v>200</v>
      </c>
      <c r="F188" s="127">
        <v>200</v>
      </c>
      <c r="G188" s="127">
        <v>200</v>
      </c>
      <c r="H188" s="127">
        <v>200</v>
      </c>
      <c r="I188" s="127">
        <v>200</v>
      </c>
      <c r="J188" s="127">
        <v>200</v>
      </c>
      <c r="K188" s="127">
        <v>200</v>
      </c>
      <c r="L188" s="127">
        <v>200</v>
      </c>
      <c r="M188" s="5">
        <v>13</v>
      </c>
      <c r="N188" s="29">
        <f t="shared" si="14"/>
        <v>1613</v>
      </c>
      <c r="O188" s="29">
        <f t="shared" si="15"/>
        <v>1213</v>
      </c>
      <c r="P188" s="29">
        <f t="shared" si="16"/>
        <v>1</v>
      </c>
      <c r="Q188" s="121" t="str">
        <f t="shared" si="20"/>
        <v>м</v>
      </c>
      <c r="R188" s="122">
        <f t="shared" si="18"/>
        <v>13</v>
      </c>
      <c r="S188" s="122"/>
      <c r="AA188" s="18">
        <v>250</v>
      </c>
    </row>
    <row r="189" spans="1:27" ht="12.75" customHeight="1">
      <c r="A189" s="120">
        <f t="shared" si="19"/>
        <v>188</v>
      </c>
      <c r="B189" s="120"/>
      <c r="C189" s="3" t="s">
        <v>141</v>
      </c>
      <c r="D189" s="4" t="s">
        <v>21</v>
      </c>
      <c r="E189" s="34">
        <v>200</v>
      </c>
      <c r="F189" s="34">
        <v>200</v>
      </c>
      <c r="G189" s="34">
        <v>200</v>
      </c>
      <c r="H189" s="34">
        <v>200</v>
      </c>
      <c r="I189" s="34">
        <v>200</v>
      </c>
      <c r="J189" s="128">
        <v>120</v>
      </c>
      <c r="K189" s="34">
        <v>200</v>
      </c>
      <c r="L189" s="34">
        <v>200</v>
      </c>
      <c r="M189" s="128">
        <v>94</v>
      </c>
      <c r="N189" s="29">
        <f t="shared" si="14"/>
        <v>1614</v>
      </c>
      <c r="O189" s="29">
        <f t="shared" si="15"/>
        <v>1214</v>
      </c>
      <c r="P189" s="29">
        <f t="shared" si="16"/>
        <v>2</v>
      </c>
      <c r="Q189" s="121" t="str">
        <f t="shared" si="20"/>
        <v>м</v>
      </c>
      <c r="R189" s="122">
        <f t="shared" si="18"/>
        <v>94</v>
      </c>
      <c r="S189" s="122"/>
      <c r="AA189" s="18">
        <v>150</v>
      </c>
    </row>
    <row r="190" spans="1:27" ht="12.75" customHeight="1">
      <c r="A190" s="120">
        <f t="shared" si="19"/>
        <v>189</v>
      </c>
      <c r="B190" s="120"/>
      <c r="C190" s="3" t="s">
        <v>217</v>
      </c>
      <c r="D190" s="4" t="s">
        <v>218</v>
      </c>
      <c r="E190" s="34">
        <v>200</v>
      </c>
      <c r="F190" s="34">
        <v>200</v>
      </c>
      <c r="G190" s="5">
        <v>14</v>
      </c>
      <c r="H190" s="34">
        <v>200</v>
      </c>
      <c r="I190" s="34">
        <v>200</v>
      </c>
      <c r="J190" s="34">
        <v>200</v>
      </c>
      <c r="K190" s="34">
        <v>200</v>
      </c>
      <c r="L190" s="34">
        <v>200</v>
      </c>
      <c r="M190" s="127">
        <v>200</v>
      </c>
      <c r="N190" s="29">
        <f t="shared" si="14"/>
        <v>1614</v>
      </c>
      <c r="O190" s="29">
        <f t="shared" si="15"/>
        <v>1214</v>
      </c>
      <c r="P190" s="29">
        <f t="shared" si="16"/>
        <v>1</v>
      </c>
      <c r="Q190" s="121" t="str">
        <f t="shared" si="20"/>
        <v>м</v>
      </c>
      <c r="R190" s="122">
        <f t="shared" si="18"/>
        <v>14</v>
      </c>
      <c r="S190" s="122"/>
      <c r="AA190" s="18"/>
    </row>
    <row r="191" spans="1:27" ht="12.75" customHeight="1">
      <c r="A191" s="120">
        <f t="shared" si="19"/>
        <v>190</v>
      </c>
      <c r="B191" s="120"/>
      <c r="C191" s="3" t="s">
        <v>110</v>
      </c>
      <c r="D191" s="4"/>
      <c r="E191" s="127">
        <v>200</v>
      </c>
      <c r="F191" s="127">
        <v>200</v>
      </c>
      <c r="G191" s="127">
        <v>200</v>
      </c>
      <c r="H191" s="127">
        <v>200</v>
      </c>
      <c r="I191" s="127">
        <v>200</v>
      </c>
      <c r="J191" s="127">
        <v>200</v>
      </c>
      <c r="K191" s="127">
        <v>200</v>
      </c>
      <c r="L191" s="127">
        <v>200</v>
      </c>
      <c r="M191" s="5">
        <v>17</v>
      </c>
      <c r="N191" s="29">
        <f t="shared" si="14"/>
        <v>1617</v>
      </c>
      <c r="O191" s="29">
        <f t="shared" si="15"/>
        <v>1217</v>
      </c>
      <c r="P191" s="29">
        <f t="shared" si="16"/>
        <v>1</v>
      </c>
      <c r="Q191" s="121" t="str">
        <f t="shared" si="20"/>
        <v>м</v>
      </c>
      <c r="R191" s="122">
        <f t="shared" si="18"/>
        <v>17</v>
      </c>
      <c r="S191" s="122"/>
      <c r="AA191" s="18"/>
    </row>
    <row r="192" spans="1:27" ht="12.75" customHeight="1">
      <c r="A192" s="120">
        <f t="shared" si="19"/>
        <v>191</v>
      </c>
      <c r="B192" s="120"/>
      <c r="C192" s="3" t="s">
        <v>152</v>
      </c>
      <c r="D192" s="4" t="s">
        <v>61</v>
      </c>
      <c r="E192" s="34">
        <v>200</v>
      </c>
      <c r="F192" s="34">
        <v>200</v>
      </c>
      <c r="G192" s="5">
        <v>18</v>
      </c>
      <c r="H192" s="34">
        <v>200</v>
      </c>
      <c r="I192" s="34">
        <v>200</v>
      </c>
      <c r="J192" s="34">
        <v>200</v>
      </c>
      <c r="K192" s="34">
        <v>200</v>
      </c>
      <c r="L192" s="34">
        <v>200</v>
      </c>
      <c r="M192" s="127">
        <v>200</v>
      </c>
      <c r="N192" s="29">
        <f t="shared" si="14"/>
        <v>1618</v>
      </c>
      <c r="O192" s="29">
        <f t="shared" si="15"/>
        <v>1218</v>
      </c>
      <c r="P192" s="29">
        <f t="shared" si="16"/>
        <v>1</v>
      </c>
      <c r="Q192" s="121" t="str">
        <f t="shared" si="20"/>
        <v>м</v>
      </c>
      <c r="R192" s="122">
        <f t="shared" si="18"/>
        <v>18</v>
      </c>
      <c r="S192" s="122"/>
      <c r="AA192" s="18"/>
    </row>
    <row r="193" spans="1:27" ht="12.75" customHeight="1">
      <c r="A193" s="120">
        <f t="shared" si="19"/>
        <v>192</v>
      </c>
      <c r="B193" s="120"/>
      <c r="C193" s="3" t="s">
        <v>227</v>
      </c>
      <c r="D193" s="4" t="s">
        <v>78</v>
      </c>
      <c r="E193" s="34">
        <v>200</v>
      </c>
      <c r="F193" s="34">
        <v>200</v>
      </c>
      <c r="G193" s="34">
        <v>200</v>
      </c>
      <c r="H193" s="34">
        <v>200</v>
      </c>
      <c r="I193" s="26">
        <v>20</v>
      </c>
      <c r="J193" s="34">
        <v>200</v>
      </c>
      <c r="K193" s="34">
        <v>200</v>
      </c>
      <c r="L193" s="34">
        <v>200</v>
      </c>
      <c r="M193" s="127">
        <v>200</v>
      </c>
      <c r="N193" s="29">
        <f t="shared" si="14"/>
        <v>1620</v>
      </c>
      <c r="O193" s="29">
        <f t="shared" si="15"/>
        <v>1220</v>
      </c>
      <c r="P193" s="29">
        <f t="shared" si="16"/>
        <v>1</v>
      </c>
      <c r="Q193" s="121" t="str">
        <f t="shared" si="20"/>
        <v>м</v>
      </c>
      <c r="R193" s="122">
        <f t="shared" si="18"/>
        <v>20</v>
      </c>
      <c r="S193" s="122"/>
      <c r="AA193" s="18">
        <v>150</v>
      </c>
    </row>
    <row r="194" spans="1:27" ht="12.75" customHeight="1">
      <c r="A194" s="120">
        <f t="shared" si="19"/>
        <v>193</v>
      </c>
      <c r="B194" s="120"/>
      <c r="C194" s="3" t="s">
        <v>40</v>
      </c>
      <c r="D194" s="4" t="s">
        <v>41</v>
      </c>
      <c r="E194" s="34">
        <v>200</v>
      </c>
      <c r="F194" s="34">
        <v>200</v>
      </c>
      <c r="G194" s="34">
        <v>200</v>
      </c>
      <c r="H194" s="34">
        <v>200</v>
      </c>
      <c r="I194" s="26">
        <v>21</v>
      </c>
      <c r="J194" s="34">
        <v>200</v>
      </c>
      <c r="K194" s="34">
        <v>200</v>
      </c>
      <c r="L194" s="34">
        <v>200</v>
      </c>
      <c r="M194" s="127">
        <v>200</v>
      </c>
      <c r="N194" s="29">
        <f aca="true" t="shared" si="21" ref="N194:N251">SUM(E194:M194)</f>
        <v>1621</v>
      </c>
      <c r="O194" s="29">
        <f aca="true" t="shared" si="22" ref="O194:O251">N194-LARGE(E194:M194,1)-LARGE(E194:M194,2)</f>
        <v>1221</v>
      </c>
      <c r="P194" s="29">
        <f aca="true" t="shared" si="23" ref="P194:P252">COUNTIF(E194:M194,"&lt;200")</f>
        <v>1</v>
      </c>
      <c r="Q194" s="121" t="str">
        <f aca="true" t="shared" si="24" ref="Q194:Q225">IF(ISNUMBER(SEARCH("Игорь",C194))+ISNUMBER(SEARCH("Илья",C194))+ISNUMBER(SEARCH("Никита",C194))+ISNUMBER(SEARCH("Данила",C194)),"м",IF((RIGHT(C194,1)="а")+(RIGHT(C194,1)="я")+(RIGHT(C194,1)="ь"),"ж","м"))</f>
        <v>м</v>
      </c>
      <c r="R194" s="122">
        <f aca="true" t="shared" si="25" ref="R194:R252">SMALL(E194:M194,1)</f>
        <v>21</v>
      </c>
      <c r="S194" s="122"/>
      <c r="AA194" s="18"/>
    </row>
    <row r="195" spans="1:27" ht="12.75" customHeight="1">
      <c r="A195" s="120">
        <f aca="true" t="shared" si="26" ref="A195:A252">A194+1</f>
        <v>194</v>
      </c>
      <c r="B195" s="120"/>
      <c r="C195" s="3" t="s">
        <v>183</v>
      </c>
      <c r="D195" s="4" t="s">
        <v>184</v>
      </c>
      <c r="E195" s="127">
        <v>200</v>
      </c>
      <c r="F195" s="127">
        <v>200</v>
      </c>
      <c r="G195" s="127">
        <v>200</v>
      </c>
      <c r="H195" s="127">
        <v>200</v>
      </c>
      <c r="I195" s="127">
        <v>200</v>
      </c>
      <c r="J195" s="127">
        <v>200</v>
      </c>
      <c r="K195" s="127">
        <v>200</v>
      </c>
      <c r="L195" s="127">
        <v>200</v>
      </c>
      <c r="M195" s="5">
        <v>22</v>
      </c>
      <c r="N195" s="29">
        <f t="shared" si="21"/>
        <v>1622</v>
      </c>
      <c r="O195" s="29">
        <f t="shared" si="22"/>
        <v>1222</v>
      </c>
      <c r="P195" s="29">
        <f t="shared" si="23"/>
        <v>1</v>
      </c>
      <c r="Q195" s="121" t="str">
        <f t="shared" si="24"/>
        <v>ж</v>
      </c>
      <c r="R195" s="122">
        <f t="shared" si="25"/>
        <v>22</v>
      </c>
      <c r="S195" s="122"/>
      <c r="AA195" s="18"/>
    </row>
    <row r="196" spans="1:27" ht="12.75" customHeight="1">
      <c r="A196" s="120">
        <f t="shared" si="26"/>
        <v>195</v>
      </c>
      <c r="B196" s="120"/>
      <c r="C196" s="3" t="s">
        <v>120</v>
      </c>
      <c r="D196" s="4"/>
      <c r="E196" s="34">
        <v>200</v>
      </c>
      <c r="F196" s="34">
        <v>200</v>
      </c>
      <c r="G196" s="34">
        <v>200</v>
      </c>
      <c r="H196" s="5">
        <v>22</v>
      </c>
      <c r="I196" s="34">
        <v>200</v>
      </c>
      <c r="J196" s="34">
        <v>200</v>
      </c>
      <c r="K196" s="34">
        <v>200</v>
      </c>
      <c r="L196" s="34">
        <v>200</v>
      </c>
      <c r="M196" s="127">
        <v>200</v>
      </c>
      <c r="N196" s="29">
        <f t="shared" si="21"/>
        <v>1622</v>
      </c>
      <c r="O196" s="29">
        <f t="shared" si="22"/>
        <v>1222</v>
      </c>
      <c r="P196" s="29">
        <f t="shared" si="23"/>
        <v>1</v>
      </c>
      <c r="Q196" s="121" t="str">
        <f t="shared" si="24"/>
        <v>м</v>
      </c>
      <c r="R196" s="122">
        <f t="shared" si="25"/>
        <v>22</v>
      </c>
      <c r="S196" s="122"/>
      <c r="AA196" s="18">
        <v>150</v>
      </c>
    </row>
    <row r="197" spans="1:27" ht="12.75" customHeight="1">
      <c r="A197" s="120">
        <f t="shared" si="26"/>
        <v>196</v>
      </c>
      <c r="B197" s="120"/>
      <c r="C197" s="3" t="s">
        <v>210</v>
      </c>
      <c r="D197" s="4" t="s">
        <v>51</v>
      </c>
      <c r="E197" s="26">
        <v>23</v>
      </c>
      <c r="F197" s="34">
        <v>200</v>
      </c>
      <c r="G197" s="34">
        <v>200</v>
      </c>
      <c r="H197" s="34">
        <v>200</v>
      </c>
      <c r="I197" s="34">
        <v>200</v>
      </c>
      <c r="J197" s="34">
        <v>200</v>
      </c>
      <c r="K197" s="34">
        <v>200</v>
      </c>
      <c r="L197" s="34">
        <v>200</v>
      </c>
      <c r="M197" s="127">
        <v>200</v>
      </c>
      <c r="N197" s="29">
        <f t="shared" si="21"/>
        <v>1623</v>
      </c>
      <c r="O197" s="29">
        <f t="shared" si="22"/>
        <v>1223</v>
      </c>
      <c r="P197" s="29">
        <f t="shared" si="23"/>
        <v>1</v>
      </c>
      <c r="Q197" s="121" t="str">
        <f t="shared" si="24"/>
        <v>м</v>
      </c>
      <c r="R197" s="122">
        <f t="shared" si="25"/>
        <v>23</v>
      </c>
      <c r="S197" s="122"/>
      <c r="AA197" s="18">
        <v>150</v>
      </c>
    </row>
    <row r="198" spans="1:27" ht="12.75" customHeight="1">
      <c r="A198" s="120">
        <f t="shared" si="26"/>
        <v>197</v>
      </c>
      <c r="B198" s="120"/>
      <c r="C198" s="3" t="s">
        <v>312</v>
      </c>
      <c r="D198" s="5" t="s">
        <v>11</v>
      </c>
      <c r="E198" s="34">
        <v>200</v>
      </c>
      <c r="F198" s="5">
        <v>25</v>
      </c>
      <c r="G198" s="34">
        <v>200</v>
      </c>
      <c r="H198" s="34">
        <v>200</v>
      </c>
      <c r="I198" s="34">
        <v>200</v>
      </c>
      <c r="J198" s="34">
        <v>200</v>
      </c>
      <c r="K198" s="34">
        <v>200</v>
      </c>
      <c r="L198" s="34">
        <v>200</v>
      </c>
      <c r="M198" s="127">
        <v>200</v>
      </c>
      <c r="N198" s="29">
        <f t="shared" si="21"/>
        <v>1625</v>
      </c>
      <c r="O198" s="29">
        <f t="shared" si="22"/>
        <v>1225</v>
      </c>
      <c r="P198" s="29">
        <f t="shared" si="23"/>
        <v>1</v>
      </c>
      <c r="Q198" s="121" t="str">
        <f t="shared" si="24"/>
        <v>м</v>
      </c>
      <c r="R198" s="122">
        <f t="shared" si="25"/>
        <v>25</v>
      </c>
      <c r="S198" s="122"/>
      <c r="AA198" s="18"/>
    </row>
    <row r="199" spans="1:27" ht="12.75" customHeight="1">
      <c r="A199" s="120">
        <f t="shared" si="26"/>
        <v>198</v>
      </c>
      <c r="B199" s="120"/>
      <c r="C199" s="3" t="s">
        <v>77</v>
      </c>
      <c r="D199" s="4" t="s">
        <v>78</v>
      </c>
      <c r="E199" s="34">
        <v>200</v>
      </c>
      <c r="F199" s="34">
        <v>200</v>
      </c>
      <c r="G199" s="34">
        <v>200</v>
      </c>
      <c r="H199" s="34">
        <v>200</v>
      </c>
      <c r="I199" s="26">
        <v>34</v>
      </c>
      <c r="J199" s="34">
        <v>200</v>
      </c>
      <c r="K199" s="34">
        <v>200</v>
      </c>
      <c r="L199" s="34">
        <v>200</v>
      </c>
      <c r="M199" s="127">
        <v>200</v>
      </c>
      <c r="N199" s="29">
        <f t="shared" si="21"/>
        <v>1634</v>
      </c>
      <c r="O199" s="29">
        <f t="shared" si="22"/>
        <v>1234</v>
      </c>
      <c r="P199" s="29">
        <f t="shared" si="23"/>
        <v>1</v>
      </c>
      <c r="Q199" s="121" t="str">
        <f t="shared" si="24"/>
        <v>м</v>
      </c>
      <c r="R199" s="122">
        <f t="shared" si="25"/>
        <v>34</v>
      </c>
      <c r="S199" s="122"/>
      <c r="AA199" s="18"/>
    </row>
    <row r="200" spans="1:27" ht="12.75" customHeight="1">
      <c r="A200" s="120">
        <f t="shared" si="26"/>
        <v>199</v>
      </c>
      <c r="B200" s="120"/>
      <c r="C200" s="3" t="s">
        <v>85</v>
      </c>
      <c r="D200" s="4"/>
      <c r="E200" s="26">
        <v>36</v>
      </c>
      <c r="F200" s="34">
        <v>200</v>
      </c>
      <c r="G200" s="34">
        <v>200</v>
      </c>
      <c r="H200" s="34">
        <v>200</v>
      </c>
      <c r="I200" s="34">
        <v>200</v>
      </c>
      <c r="J200" s="34">
        <v>200</v>
      </c>
      <c r="K200" s="34">
        <v>200</v>
      </c>
      <c r="L200" s="34">
        <v>200</v>
      </c>
      <c r="M200" s="127">
        <v>200</v>
      </c>
      <c r="N200" s="29">
        <f t="shared" si="21"/>
        <v>1636</v>
      </c>
      <c r="O200" s="29">
        <f t="shared" si="22"/>
        <v>1236</v>
      </c>
      <c r="P200" s="29">
        <f t="shared" si="23"/>
        <v>1</v>
      </c>
      <c r="Q200" s="121" t="str">
        <f t="shared" si="24"/>
        <v>м</v>
      </c>
      <c r="R200" s="122">
        <f t="shared" si="25"/>
        <v>36</v>
      </c>
      <c r="S200" s="122"/>
      <c r="AA200" s="18">
        <v>100</v>
      </c>
    </row>
    <row r="201" spans="1:27" ht="12.75" customHeight="1">
      <c r="A201" s="120">
        <f t="shared" si="26"/>
        <v>200</v>
      </c>
      <c r="B201" s="120"/>
      <c r="C201" s="3" t="s">
        <v>49</v>
      </c>
      <c r="D201" s="4" t="s">
        <v>9</v>
      </c>
      <c r="E201" s="34">
        <v>200</v>
      </c>
      <c r="F201" s="34">
        <v>200</v>
      </c>
      <c r="G201" s="34">
        <v>200</v>
      </c>
      <c r="H201" s="34">
        <v>200</v>
      </c>
      <c r="I201" s="34">
        <v>200</v>
      </c>
      <c r="J201" s="34">
        <v>200</v>
      </c>
      <c r="K201" s="124">
        <v>38</v>
      </c>
      <c r="L201" s="34">
        <v>200</v>
      </c>
      <c r="M201" s="127">
        <v>200</v>
      </c>
      <c r="N201" s="29">
        <f t="shared" si="21"/>
        <v>1638</v>
      </c>
      <c r="O201" s="29">
        <f t="shared" si="22"/>
        <v>1238</v>
      </c>
      <c r="P201" s="29">
        <f t="shared" si="23"/>
        <v>1</v>
      </c>
      <c r="Q201" s="121" t="str">
        <f t="shared" si="24"/>
        <v>м</v>
      </c>
      <c r="R201" s="122">
        <f t="shared" si="25"/>
        <v>38</v>
      </c>
      <c r="S201" s="122"/>
      <c r="AA201" s="18">
        <v>150</v>
      </c>
    </row>
    <row r="202" spans="1:27" ht="12.75" customHeight="1">
      <c r="A202" s="120">
        <f t="shared" si="26"/>
        <v>201</v>
      </c>
      <c r="B202" s="120"/>
      <c r="C202" s="3" t="s">
        <v>31</v>
      </c>
      <c r="D202" s="4" t="s">
        <v>24</v>
      </c>
      <c r="E202" s="26">
        <v>42</v>
      </c>
      <c r="F202" s="34">
        <v>200</v>
      </c>
      <c r="G202" s="34">
        <v>200</v>
      </c>
      <c r="H202" s="34">
        <v>200</v>
      </c>
      <c r="I202" s="34">
        <v>200</v>
      </c>
      <c r="J202" s="34">
        <v>200</v>
      </c>
      <c r="K202" s="34">
        <v>200</v>
      </c>
      <c r="L202" s="34">
        <v>200</v>
      </c>
      <c r="M202" s="127">
        <v>200</v>
      </c>
      <c r="N202" s="29">
        <f t="shared" si="21"/>
        <v>1642</v>
      </c>
      <c r="O202" s="29">
        <f t="shared" si="22"/>
        <v>1242</v>
      </c>
      <c r="P202" s="29">
        <f t="shared" si="23"/>
        <v>1</v>
      </c>
      <c r="Q202" s="121" t="str">
        <f t="shared" si="24"/>
        <v>м</v>
      </c>
      <c r="R202" s="122">
        <f t="shared" si="25"/>
        <v>42</v>
      </c>
      <c r="S202" s="122"/>
      <c r="AA202" s="18">
        <v>150</v>
      </c>
    </row>
    <row r="203" spans="1:27" ht="12.75" customHeight="1">
      <c r="A203" s="120">
        <f t="shared" si="26"/>
        <v>202</v>
      </c>
      <c r="B203" s="120"/>
      <c r="C203" s="3" t="s">
        <v>267</v>
      </c>
      <c r="D203" s="4" t="s">
        <v>54</v>
      </c>
      <c r="E203" s="26">
        <v>47</v>
      </c>
      <c r="F203" s="34">
        <v>200</v>
      </c>
      <c r="G203" s="34">
        <v>200</v>
      </c>
      <c r="H203" s="34">
        <v>200</v>
      </c>
      <c r="I203" s="34">
        <v>200</v>
      </c>
      <c r="J203" s="34">
        <v>200</v>
      </c>
      <c r="K203" s="34">
        <v>200</v>
      </c>
      <c r="L203" s="34">
        <v>200</v>
      </c>
      <c r="M203" s="127">
        <v>200</v>
      </c>
      <c r="N203" s="29">
        <f t="shared" si="21"/>
        <v>1647</v>
      </c>
      <c r="O203" s="29">
        <f t="shared" si="22"/>
        <v>1247</v>
      </c>
      <c r="P203" s="29">
        <f t="shared" si="23"/>
        <v>1</v>
      </c>
      <c r="Q203" s="121" t="str">
        <f t="shared" si="24"/>
        <v>м</v>
      </c>
      <c r="R203" s="122">
        <f t="shared" si="25"/>
        <v>47</v>
      </c>
      <c r="S203" s="122"/>
      <c r="AA203" s="18">
        <v>150</v>
      </c>
    </row>
    <row r="204" spans="1:27" ht="12.75" customHeight="1">
      <c r="A204" s="120">
        <f t="shared" si="26"/>
        <v>203</v>
      </c>
      <c r="B204" s="120"/>
      <c r="C204" s="3" t="s">
        <v>66</v>
      </c>
      <c r="D204" s="4" t="s">
        <v>24</v>
      </c>
      <c r="E204" s="26">
        <v>48</v>
      </c>
      <c r="F204" s="34">
        <v>200</v>
      </c>
      <c r="G204" s="34">
        <v>200</v>
      </c>
      <c r="H204" s="34">
        <v>200</v>
      </c>
      <c r="I204" s="34">
        <v>200</v>
      </c>
      <c r="J204" s="34">
        <v>200</v>
      </c>
      <c r="K204" s="34">
        <v>200</v>
      </c>
      <c r="L204" s="34">
        <v>200</v>
      </c>
      <c r="M204" s="127">
        <v>200</v>
      </c>
      <c r="N204" s="29">
        <f t="shared" si="21"/>
        <v>1648</v>
      </c>
      <c r="O204" s="29">
        <f t="shared" si="22"/>
        <v>1248</v>
      </c>
      <c r="P204" s="29">
        <f t="shared" si="23"/>
        <v>1</v>
      </c>
      <c r="Q204" s="121" t="str">
        <f t="shared" si="24"/>
        <v>ж</v>
      </c>
      <c r="R204" s="122">
        <f t="shared" si="25"/>
        <v>48</v>
      </c>
      <c r="S204" s="122"/>
      <c r="AA204" s="18">
        <v>150</v>
      </c>
    </row>
    <row r="205" spans="1:27" ht="12.75" customHeight="1">
      <c r="A205" s="120">
        <f t="shared" si="26"/>
        <v>204</v>
      </c>
      <c r="B205" s="120"/>
      <c r="C205" s="3" t="s">
        <v>87</v>
      </c>
      <c r="D205" s="5" t="s">
        <v>71</v>
      </c>
      <c r="E205" s="34">
        <v>200</v>
      </c>
      <c r="F205" s="124">
        <v>49</v>
      </c>
      <c r="G205" s="34">
        <v>200</v>
      </c>
      <c r="H205" s="34">
        <v>200</v>
      </c>
      <c r="I205" s="34">
        <v>200</v>
      </c>
      <c r="J205" s="34">
        <v>200</v>
      </c>
      <c r="K205" s="34">
        <v>200</v>
      </c>
      <c r="L205" s="34">
        <v>200</v>
      </c>
      <c r="M205" s="127">
        <v>200</v>
      </c>
      <c r="N205" s="29">
        <f t="shared" si="21"/>
        <v>1649</v>
      </c>
      <c r="O205" s="29">
        <f t="shared" si="22"/>
        <v>1249</v>
      </c>
      <c r="P205" s="29">
        <f t="shared" si="23"/>
        <v>1</v>
      </c>
      <c r="Q205" s="121" t="str">
        <f t="shared" si="24"/>
        <v>ж</v>
      </c>
      <c r="R205" s="122">
        <f t="shared" si="25"/>
        <v>49</v>
      </c>
      <c r="S205" s="122"/>
      <c r="AA205" s="18">
        <v>150</v>
      </c>
    </row>
    <row r="206" spans="1:27" ht="12.75" customHeight="1">
      <c r="A206" s="120">
        <f t="shared" si="26"/>
        <v>205</v>
      </c>
      <c r="B206" s="120"/>
      <c r="C206" s="3" t="s">
        <v>258</v>
      </c>
      <c r="D206" s="5" t="s">
        <v>63</v>
      </c>
      <c r="E206" s="34">
        <v>200</v>
      </c>
      <c r="F206" s="124">
        <v>50</v>
      </c>
      <c r="G206" s="34">
        <v>200</v>
      </c>
      <c r="H206" s="34">
        <v>200</v>
      </c>
      <c r="I206" s="34">
        <v>200</v>
      </c>
      <c r="J206" s="34">
        <v>200</v>
      </c>
      <c r="K206" s="34">
        <v>200</v>
      </c>
      <c r="L206" s="34">
        <v>200</v>
      </c>
      <c r="M206" s="127">
        <v>200</v>
      </c>
      <c r="N206" s="29">
        <f t="shared" si="21"/>
        <v>1650</v>
      </c>
      <c r="O206" s="29">
        <f t="shared" si="22"/>
        <v>1250</v>
      </c>
      <c r="P206" s="29">
        <f t="shared" si="23"/>
        <v>1</v>
      </c>
      <c r="Q206" s="121" t="str">
        <f t="shared" si="24"/>
        <v>ж</v>
      </c>
      <c r="R206" s="122">
        <f t="shared" si="25"/>
        <v>50</v>
      </c>
      <c r="S206" s="122"/>
      <c r="AA206" s="123">
        <v>259</v>
      </c>
    </row>
    <row r="207" spans="1:27" ht="12.75" customHeight="1">
      <c r="A207" s="120">
        <f t="shared" si="26"/>
        <v>206</v>
      </c>
      <c r="B207" s="120"/>
      <c r="C207" s="3" t="s">
        <v>154</v>
      </c>
      <c r="D207" s="4" t="s">
        <v>11</v>
      </c>
      <c r="E207" s="124">
        <v>54</v>
      </c>
      <c r="F207" s="34">
        <v>200</v>
      </c>
      <c r="G207" s="34">
        <v>200</v>
      </c>
      <c r="H207" s="34">
        <v>200</v>
      </c>
      <c r="I207" s="34">
        <v>200</v>
      </c>
      <c r="J207" s="34">
        <v>200</v>
      </c>
      <c r="K207" s="34">
        <v>200</v>
      </c>
      <c r="L207" s="34">
        <v>200</v>
      </c>
      <c r="M207" s="127">
        <v>200</v>
      </c>
      <c r="N207" s="29">
        <f t="shared" si="21"/>
        <v>1654</v>
      </c>
      <c r="O207" s="29">
        <f t="shared" si="22"/>
        <v>1254</v>
      </c>
      <c r="P207" s="29">
        <f t="shared" si="23"/>
        <v>1</v>
      </c>
      <c r="Q207" s="121" t="str">
        <f t="shared" si="24"/>
        <v>м</v>
      </c>
      <c r="R207" s="122">
        <f t="shared" si="25"/>
        <v>54</v>
      </c>
      <c r="S207" s="122"/>
      <c r="AA207" s="123"/>
    </row>
    <row r="208" spans="1:27" ht="12.75" customHeight="1">
      <c r="A208" s="120">
        <f t="shared" si="26"/>
        <v>207</v>
      </c>
      <c r="B208" s="120"/>
      <c r="C208" s="3" t="s">
        <v>170</v>
      </c>
      <c r="D208" s="4" t="s">
        <v>109</v>
      </c>
      <c r="E208" s="34">
        <v>200</v>
      </c>
      <c r="F208" s="34">
        <v>200</v>
      </c>
      <c r="G208" s="34">
        <v>200</v>
      </c>
      <c r="H208" s="126">
        <v>54</v>
      </c>
      <c r="I208" s="34">
        <v>200</v>
      </c>
      <c r="J208" s="34">
        <v>200</v>
      </c>
      <c r="K208" s="34">
        <v>200</v>
      </c>
      <c r="L208" s="34">
        <v>200</v>
      </c>
      <c r="M208" s="127">
        <v>200</v>
      </c>
      <c r="N208" s="29">
        <f t="shared" si="21"/>
        <v>1654</v>
      </c>
      <c r="O208" s="29">
        <f t="shared" si="22"/>
        <v>1254</v>
      </c>
      <c r="P208" s="29">
        <f t="shared" si="23"/>
        <v>1</v>
      </c>
      <c r="Q208" s="121" t="str">
        <f t="shared" si="24"/>
        <v>м</v>
      </c>
      <c r="R208" s="122">
        <f t="shared" si="25"/>
        <v>54</v>
      </c>
      <c r="S208" s="122"/>
      <c r="AA208" s="18"/>
    </row>
    <row r="209" spans="1:27" ht="12.75" customHeight="1">
      <c r="A209" s="120">
        <f t="shared" si="26"/>
        <v>208</v>
      </c>
      <c r="B209" s="120"/>
      <c r="C209" s="3" t="s">
        <v>196</v>
      </c>
      <c r="D209" s="5" t="s">
        <v>197</v>
      </c>
      <c r="E209" s="34">
        <v>200</v>
      </c>
      <c r="F209" s="126">
        <v>55</v>
      </c>
      <c r="G209" s="34">
        <v>200</v>
      </c>
      <c r="H209" s="34">
        <v>200</v>
      </c>
      <c r="I209" s="34">
        <v>200</v>
      </c>
      <c r="J209" s="34">
        <v>200</v>
      </c>
      <c r="K209" s="34">
        <v>200</v>
      </c>
      <c r="L209" s="34">
        <v>200</v>
      </c>
      <c r="M209" s="127">
        <v>200</v>
      </c>
      <c r="N209" s="29">
        <f t="shared" si="21"/>
        <v>1655</v>
      </c>
      <c r="O209" s="29">
        <f t="shared" si="22"/>
        <v>1255</v>
      </c>
      <c r="P209" s="29">
        <f t="shared" si="23"/>
        <v>1</v>
      </c>
      <c r="Q209" s="121" t="str">
        <f t="shared" si="24"/>
        <v>м</v>
      </c>
      <c r="R209" s="122">
        <f t="shared" si="25"/>
        <v>55</v>
      </c>
      <c r="S209" s="131"/>
      <c r="AA209" s="18">
        <v>150</v>
      </c>
    </row>
    <row r="210" spans="1:27" ht="12.75" customHeight="1">
      <c r="A210" s="120">
        <f t="shared" si="26"/>
        <v>209</v>
      </c>
      <c r="B210" s="120"/>
      <c r="C210" s="3" t="s">
        <v>82</v>
      </c>
      <c r="D210" s="4" t="s">
        <v>54</v>
      </c>
      <c r="E210" s="34">
        <v>200</v>
      </c>
      <c r="F210" s="34">
        <v>200</v>
      </c>
      <c r="G210" s="34">
        <v>200</v>
      </c>
      <c r="H210" s="34">
        <v>200</v>
      </c>
      <c r="I210" s="34">
        <v>200</v>
      </c>
      <c r="J210" s="34">
        <v>200</v>
      </c>
      <c r="K210" s="34">
        <v>200</v>
      </c>
      <c r="L210" s="126">
        <v>58</v>
      </c>
      <c r="M210" s="127">
        <v>200</v>
      </c>
      <c r="N210" s="29">
        <f t="shared" si="21"/>
        <v>1658</v>
      </c>
      <c r="O210" s="29">
        <f t="shared" si="22"/>
        <v>1258</v>
      </c>
      <c r="P210" s="29">
        <f t="shared" si="23"/>
        <v>1</v>
      </c>
      <c r="Q210" s="121" t="str">
        <f t="shared" si="24"/>
        <v>м</v>
      </c>
      <c r="R210" s="122">
        <f t="shared" si="25"/>
        <v>58</v>
      </c>
      <c r="S210" s="122"/>
      <c r="AA210" s="18"/>
    </row>
    <row r="211" spans="1:27" ht="12.75" customHeight="1">
      <c r="A211" s="120">
        <f t="shared" si="26"/>
        <v>210</v>
      </c>
      <c r="B211" s="120"/>
      <c r="C211" s="3" t="s">
        <v>2</v>
      </c>
      <c r="D211" s="4" t="s">
        <v>3</v>
      </c>
      <c r="E211" s="34">
        <v>200</v>
      </c>
      <c r="F211" s="34">
        <v>200</v>
      </c>
      <c r="G211" s="34">
        <v>200</v>
      </c>
      <c r="H211" s="34">
        <v>200</v>
      </c>
      <c r="I211" s="34">
        <v>200</v>
      </c>
      <c r="J211" s="34">
        <v>200</v>
      </c>
      <c r="K211" s="34">
        <v>200</v>
      </c>
      <c r="L211" s="126">
        <v>60</v>
      </c>
      <c r="M211" s="127">
        <v>200</v>
      </c>
      <c r="N211" s="29">
        <f t="shared" si="21"/>
        <v>1660</v>
      </c>
      <c r="O211" s="29">
        <f t="shared" si="22"/>
        <v>1260</v>
      </c>
      <c r="P211" s="29">
        <f t="shared" si="23"/>
        <v>1</v>
      </c>
      <c r="Q211" s="121" t="str">
        <f t="shared" si="24"/>
        <v>м</v>
      </c>
      <c r="R211" s="122">
        <f t="shared" si="25"/>
        <v>60</v>
      </c>
      <c r="S211" s="122"/>
      <c r="AA211" s="18"/>
    </row>
    <row r="212" spans="1:27" ht="12.75" customHeight="1">
      <c r="A212" s="120">
        <f t="shared" si="26"/>
        <v>211</v>
      </c>
      <c r="B212" s="120"/>
      <c r="C212" s="3" t="s">
        <v>60</v>
      </c>
      <c r="D212" s="4" t="s">
        <v>61</v>
      </c>
      <c r="E212" s="34">
        <v>200</v>
      </c>
      <c r="F212" s="34">
        <v>200</v>
      </c>
      <c r="G212" s="34">
        <v>200</v>
      </c>
      <c r="H212" s="34">
        <v>200</v>
      </c>
      <c r="I212" s="34">
        <v>200</v>
      </c>
      <c r="J212" s="34">
        <v>200</v>
      </c>
      <c r="K212" s="34">
        <v>200</v>
      </c>
      <c r="L212" s="126">
        <v>64</v>
      </c>
      <c r="M212" s="127">
        <v>200</v>
      </c>
      <c r="N212" s="29">
        <f t="shared" si="21"/>
        <v>1664</v>
      </c>
      <c r="O212" s="29">
        <f t="shared" si="22"/>
        <v>1264</v>
      </c>
      <c r="P212" s="29">
        <f t="shared" si="23"/>
        <v>1</v>
      </c>
      <c r="Q212" s="121" t="str">
        <f t="shared" si="24"/>
        <v>м</v>
      </c>
      <c r="R212" s="122">
        <f t="shared" si="25"/>
        <v>64</v>
      </c>
      <c r="S212" s="122"/>
      <c r="AA212" s="18"/>
    </row>
    <row r="213" spans="1:27" ht="12.75" customHeight="1">
      <c r="A213" s="120">
        <f t="shared" si="26"/>
        <v>212</v>
      </c>
      <c r="B213" s="120"/>
      <c r="C213" s="3" t="s">
        <v>90</v>
      </c>
      <c r="D213" s="4"/>
      <c r="E213" s="124">
        <v>67</v>
      </c>
      <c r="F213" s="34">
        <v>200</v>
      </c>
      <c r="G213" s="34">
        <v>200</v>
      </c>
      <c r="H213" s="34">
        <v>200</v>
      </c>
      <c r="I213" s="34">
        <v>200</v>
      </c>
      <c r="J213" s="34">
        <v>200</v>
      </c>
      <c r="K213" s="34">
        <v>200</v>
      </c>
      <c r="L213" s="34">
        <v>200</v>
      </c>
      <c r="M213" s="127">
        <v>200</v>
      </c>
      <c r="N213" s="29">
        <f t="shared" si="21"/>
        <v>1667</v>
      </c>
      <c r="O213" s="29">
        <f t="shared" si="22"/>
        <v>1267</v>
      </c>
      <c r="P213" s="29">
        <f t="shared" si="23"/>
        <v>1</v>
      </c>
      <c r="Q213" s="121" t="str">
        <f t="shared" si="24"/>
        <v>м</v>
      </c>
      <c r="R213" s="122">
        <f t="shared" si="25"/>
        <v>67</v>
      </c>
      <c r="S213" s="122"/>
      <c r="AA213" s="18">
        <v>150</v>
      </c>
    </row>
    <row r="214" spans="1:27" ht="12.75" customHeight="1">
      <c r="A214" s="120">
        <f t="shared" si="26"/>
        <v>213</v>
      </c>
      <c r="B214" s="120"/>
      <c r="C214" s="3" t="s">
        <v>158</v>
      </c>
      <c r="D214" s="4" t="s">
        <v>61</v>
      </c>
      <c r="E214" s="34">
        <v>200</v>
      </c>
      <c r="F214" s="34">
        <v>200</v>
      </c>
      <c r="G214" s="34">
        <v>200</v>
      </c>
      <c r="H214" s="34">
        <v>200</v>
      </c>
      <c r="I214" s="34">
        <v>200</v>
      </c>
      <c r="J214" s="34">
        <v>200</v>
      </c>
      <c r="K214" s="126">
        <v>68</v>
      </c>
      <c r="L214" s="34">
        <v>200</v>
      </c>
      <c r="M214" s="127">
        <v>200</v>
      </c>
      <c r="N214" s="29">
        <f t="shared" si="21"/>
        <v>1668</v>
      </c>
      <c r="O214" s="29">
        <f t="shared" si="22"/>
        <v>1268</v>
      </c>
      <c r="P214" s="29">
        <f t="shared" si="23"/>
        <v>1</v>
      </c>
      <c r="Q214" s="121" t="str">
        <f t="shared" si="24"/>
        <v>м</v>
      </c>
      <c r="R214" s="122">
        <f t="shared" si="25"/>
        <v>68</v>
      </c>
      <c r="S214" s="122"/>
      <c r="AA214" s="18">
        <v>100</v>
      </c>
    </row>
    <row r="215" spans="1:27" ht="12.75" customHeight="1">
      <c r="A215" s="120">
        <f t="shared" si="26"/>
        <v>214</v>
      </c>
      <c r="B215" s="120"/>
      <c r="C215" s="3" t="s">
        <v>62</v>
      </c>
      <c r="D215" s="4" t="s">
        <v>63</v>
      </c>
      <c r="E215" s="34">
        <v>200</v>
      </c>
      <c r="F215" s="34">
        <v>200</v>
      </c>
      <c r="G215" s="34">
        <v>200</v>
      </c>
      <c r="H215" s="126">
        <v>69</v>
      </c>
      <c r="I215" s="34">
        <v>200</v>
      </c>
      <c r="J215" s="34">
        <v>200</v>
      </c>
      <c r="K215" s="34">
        <v>200</v>
      </c>
      <c r="L215" s="34">
        <v>200</v>
      </c>
      <c r="M215" s="127">
        <v>200</v>
      </c>
      <c r="N215" s="29">
        <f t="shared" si="21"/>
        <v>1669</v>
      </c>
      <c r="O215" s="29">
        <f t="shared" si="22"/>
        <v>1269</v>
      </c>
      <c r="P215" s="29">
        <f t="shared" si="23"/>
        <v>1</v>
      </c>
      <c r="Q215" s="121" t="str">
        <f t="shared" si="24"/>
        <v>м</v>
      </c>
      <c r="R215" s="122">
        <f t="shared" si="25"/>
        <v>69</v>
      </c>
      <c r="S215" s="122"/>
      <c r="AA215" s="18"/>
    </row>
    <row r="216" spans="1:27" ht="12.75" customHeight="1">
      <c r="A216" s="120">
        <f t="shared" si="26"/>
        <v>215</v>
      </c>
      <c r="B216" s="120"/>
      <c r="C216" s="3" t="s">
        <v>242</v>
      </c>
      <c r="D216" s="4" t="s">
        <v>61</v>
      </c>
      <c r="E216" s="34">
        <v>200</v>
      </c>
      <c r="F216" s="34">
        <v>200</v>
      </c>
      <c r="G216" s="34">
        <v>200</v>
      </c>
      <c r="H216" s="34">
        <v>200</v>
      </c>
      <c r="I216" s="34">
        <v>200</v>
      </c>
      <c r="J216" s="34">
        <v>200</v>
      </c>
      <c r="K216" s="126">
        <v>70</v>
      </c>
      <c r="L216" s="34">
        <v>200</v>
      </c>
      <c r="M216" s="127">
        <v>200</v>
      </c>
      <c r="N216" s="29">
        <f t="shared" si="21"/>
        <v>1670</v>
      </c>
      <c r="O216" s="29">
        <f t="shared" si="22"/>
        <v>1270</v>
      </c>
      <c r="P216" s="29">
        <f t="shared" si="23"/>
        <v>1</v>
      </c>
      <c r="Q216" s="121" t="str">
        <f t="shared" si="24"/>
        <v>м</v>
      </c>
      <c r="R216" s="122">
        <f t="shared" si="25"/>
        <v>70</v>
      </c>
      <c r="S216" s="122"/>
      <c r="AA216" s="18"/>
    </row>
    <row r="217" spans="1:27" ht="12.75" customHeight="1">
      <c r="A217" s="120">
        <f t="shared" si="26"/>
        <v>216</v>
      </c>
      <c r="B217" s="120"/>
      <c r="C217" s="3" t="s">
        <v>213</v>
      </c>
      <c r="D217" s="4" t="s">
        <v>80</v>
      </c>
      <c r="E217" s="34">
        <v>200</v>
      </c>
      <c r="F217" s="34">
        <v>200</v>
      </c>
      <c r="G217" s="34">
        <v>200</v>
      </c>
      <c r="H217" s="128">
        <v>74</v>
      </c>
      <c r="I217" s="34">
        <v>200</v>
      </c>
      <c r="J217" s="34">
        <v>200</v>
      </c>
      <c r="K217" s="34">
        <v>200</v>
      </c>
      <c r="L217" s="34">
        <v>200</v>
      </c>
      <c r="M217" s="127">
        <v>200</v>
      </c>
      <c r="N217" s="29">
        <f t="shared" si="21"/>
        <v>1674</v>
      </c>
      <c r="O217" s="29">
        <f t="shared" si="22"/>
        <v>1274</v>
      </c>
      <c r="P217" s="29">
        <f t="shared" si="23"/>
        <v>1</v>
      </c>
      <c r="Q217" s="121" t="str">
        <f t="shared" si="24"/>
        <v>м</v>
      </c>
      <c r="R217" s="122">
        <f t="shared" si="25"/>
        <v>74</v>
      </c>
      <c r="S217" s="122"/>
      <c r="AA217" s="18"/>
    </row>
    <row r="218" spans="1:27" ht="12.75" customHeight="1">
      <c r="A218" s="120">
        <f t="shared" si="26"/>
        <v>217</v>
      </c>
      <c r="B218" s="120"/>
      <c r="C218" s="3" t="s">
        <v>221</v>
      </c>
      <c r="D218" s="4"/>
      <c r="E218" s="34">
        <v>200</v>
      </c>
      <c r="F218" s="128">
        <v>75</v>
      </c>
      <c r="G218" s="34">
        <v>200</v>
      </c>
      <c r="H218" s="34">
        <v>200</v>
      </c>
      <c r="I218" s="34">
        <v>200</v>
      </c>
      <c r="J218" s="34">
        <v>200</v>
      </c>
      <c r="K218" s="34">
        <v>200</v>
      </c>
      <c r="L218" s="34">
        <v>200</v>
      </c>
      <c r="M218" s="127">
        <v>200</v>
      </c>
      <c r="N218" s="29">
        <f t="shared" si="21"/>
        <v>1675</v>
      </c>
      <c r="O218" s="29">
        <f t="shared" si="22"/>
        <v>1275</v>
      </c>
      <c r="P218" s="29">
        <f t="shared" si="23"/>
        <v>1</v>
      </c>
      <c r="Q218" s="121" t="str">
        <f t="shared" si="24"/>
        <v>м</v>
      </c>
      <c r="R218" s="122">
        <f t="shared" si="25"/>
        <v>75</v>
      </c>
      <c r="S218" s="122"/>
      <c r="AA218" s="18"/>
    </row>
    <row r="219" spans="1:27" ht="12.75" customHeight="1">
      <c r="A219" s="120">
        <f t="shared" si="26"/>
        <v>218</v>
      </c>
      <c r="B219" s="120"/>
      <c r="C219" s="3" t="s">
        <v>239</v>
      </c>
      <c r="D219" s="4" t="s">
        <v>71</v>
      </c>
      <c r="E219" s="34">
        <v>200</v>
      </c>
      <c r="F219" s="34">
        <v>200</v>
      </c>
      <c r="G219" s="34">
        <v>200</v>
      </c>
      <c r="H219" s="128">
        <v>75</v>
      </c>
      <c r="I219" s="34">
        <v>200</v>
      </c>
      <c r="J219" s="34">
        <v>200</v>
      </c>
      <c r="K219" s="34">
        <v>200</v>
      </c>
      <c r="L219" s="34">
        <v>200</v>
      </c>
      <c r="M219" s="127">
        <v>200</v>
      </c>
      <c r="N219" s="29">
        <f t="shared" si="21"/>
        <v>1675</v>
      </c>
      <c r="O219" s="29">
        <f t="shared" si="22"/>
        <v>1275</v>
      </c>
      <c r="P219" s="29">
        <f t="shared" si="23"/>
        <v>1</v>
      </c>
      <c r="Q219" s="121" t="str">
        <f t="shared" si="24"/>
        <v>м</v>
      </c>
      <c r="R219" s="122">
        <f t="shared" si="25"/>
        <v>75</v>
      </c>
      <c r="S219" s="122"/>
      <c r="AA219" s="18"/>
    </row>
    <row r="220" spans="1:27" ht="12.75" customHeight="1">
      <c r="A220" s="120">
        <f t="shared" si="26"/>
        <v>219</v>
      </c>
      <c r="B220" s="120"/>
      <c r="C220" s="3" t="s">
        <v>229</v>
      </c>
      <c r="D220" s="4" t="s">
        <v>17</v>
      </c>
      <c r="E220" s="34">
        <v>200</v>
      </c>
      <c r="F220" s="34">
        <v>200</v>
      </c>
      <c r="G220" s="34">
        <v>200</v>
      </c>
      <c r="H220" s="34">
        <v>200</v>
      </c>
      <c r="I220" s="34">
        <v>200</v>
      </c>
      <c r="J220" s="34">
        <v>200</v>
      </c>
      <c r="K220" s="34">
        <v>200</v>
      </c>
      <c r="L220" s="126">
        <v>78</v>
      </c>
      <c r="M220" s="127">
        <v>200</v>
      </c>
      <c r="N220" s="29">
        <f t="shared" si="21"/>
        <v>1678</v>
      </c>
      <c r="O220" s="29">
        <f t="shared" si="22"/>
        <v>1278</v>
      </c>
      <c r="P220" s="29">
        <f t="shared" si="23"/>
        <v>1</v>
      </c>
      <c r="Q220" s="121" t="str">
        <f t="shared" si="24"/>
        <v>м</v>
      </c>
      <c r="R220" s="122">
        <f t="shared" si="25"/>
        <v>78</v>
      </c>
      <c r="S220" s="122"/>
      <c r="AA220" s="18"/>
    </row>
    <row r="221" spans="1:27" ht="12.75" customHeight="1">
      <c r="A221" s="120">
        <f t="shared" si="26"/>
        <v>220</v>
      </c>
      <c r="B221" s="120"/>
      <c r="C221" s="3" t="s">
        <v>294</v>
      </c>
      <c r="D221" s="4" t="s">
        <v>11</v>
      </c>
      <c r="E221" s="124">
        <v>79</v>
      </c>
      <c r="F221" s="34">
        <v>200</v>
      </c>
      <c r="G221" s="34">
        <v>200</v>
      </c>
      <c r="H221" s="34">
        <v>200</v>
      </c>
      <c r="I221" s="34">
        <v>200</v>
      </c>
      <c r="J221" s="34">
        <v>200</v>
      </c>
      <c r="K221" s="34">
        <v>200</v>
      </c>
      <c r="L221" s="34">
        <v>200</v>
      </c>
      <c r="M221" s="127">
        <v>200</v>
      </c>
      <c r="N221" s="29">
        <f t="shared" si="21"/>
        <v>1679</v>
      </c>
      <c r="O221" s="29">
        <f t="shared" si="22"/>
        <v>1279</v>
      </c>
      <c r="P221" s="29">
        <f t="shared" si="23"/>
        <v>1</v>
      </c>
      <c r="Q221" s="121" t="str">
        <f t="shared" si="24"/>
        <v>м</v>
      </c>
      <c r="R221" s="122">
        <f t="shared" si="25"/>
        <v>79</v>
      </c>
      <c r="S221" s="122"/>
      <c r="AA221" s="18"/>
    </row>
    <row r="222" spans="1:27" ht="12.75" customHeight="1">
      <c r="A222" s="120">
        <f t="shared" si="26"/>
        <v>221</v>
      </c>
      <c r="B222" s="120"/>
      <c r="C222" s="3" t="s">
        <v>279</v>
      </c>
      <c r="D222" s="5" t="s">
        <v>11</v>
      </c>
      <c r="E222" s="34">
        <v>200</v>
      </c>
      <c r="F222" s="34">
        <v>200</v>
      </c>
      <c r="G222" s="34">
        <v>200</v>
      </c>
      <c r="H222" s="34">
        <v>200</v>
      </c>
      <c r="I222" s="34">
        <v>200</v>
      </c>
      <c r="J222" s="34">
        <v>200</v>
      </c>
      <c r="K222" s="34">
        <v>200</v>
      </c>
      <c r="L222" s="34">
        <v>200</v>
      </c>
      <c r="M222" s="128">
        <v>81</v>
      </c>
      <c r="N222" s="29">
        <f t="shared" si="21"/>
        <v>1681</v>
      </c>
      <c r="O222" s="29">
        <f t="shared" si="22"/>
        <v>1281</v>
      </c>
      <c r="P222" s="29">
        <f t="shared" si="23"/>
        <v>1</v>
      </c>
      <c r="Q222" s="121" t="str">
        <f t="shared" si="24"/>
        <v>м</v>
      </c>
      <c r="R222" s="122">
        <f t="shared" si="25"/>
        <v>81</v>
      </c>
      <c r="S222" s="122"/>
      <c r="AA222" s="18">
        <v>150</v>
      </c>
    </row>
    <row r="223" spans="1:27" ht="12.75" customHeight="1">
      <c r="A223" s="120">
        <f t="shared" si="26"/>
        <v>222</v>
      </c>
      <c r="B223" s="120"/>
      <c r="C223" s="3" t="s">
        <v>224</v>
      </c>
      <c r="D223" s="4" t="s">
        <v>11</v>
      </c>
      <c r="E223" s="34">
        <v>200</v>
      </c>
      <c r="F223" s="34">
        <v>200</v>
      </c>
      <c r="G223" s="34">
        <v>200</v>
      </c>
      <c r="H223" s="34">
        <v>200</v>
      </c>
      <c r="I223" s="126">
        <v>81</v>
      </c>
      <c r="J223" s="34">
        <v>200</v>
      </c>
      <c r="K223" s="34">
        <v>200</v>
      </c>
      <c r="L223" s="34">
        <v>200</v>
      </c>
      <c r="M223" s="127">
        <v>200</v>
      </c>
      <c r="N223" s="29">
        <f t="shared" si="21"/>
        <v>1681</v>
      </c>
      <c r="O223" s="29">
        <f t="shared" si="22"/>
        <v>1281</v>
      </c>
      <c r="P223" s="29">
        <f t="shared" si="23"/>
        <v>1</v>
      </c>
      <c r="Q223" s="121" t="str">
        <f t="shared" si="24"/>
        <v>м</v>
      </c>
      <c r="R223" s="122">
        <f t="shared" si="25"/>
        <v>81</v>
      </c>
      <c r="S223" s="122"/>
      <c r="AA223" s="18">
        <v>150</v>
      </c>
    </row>
    <row r="224" spans="1:27" s="9" customFormat="1" ht="12.75" customHeight="1">
      <c r="A224" s="120">
        <f t="shared" si="26"/>
        <v>223</v>
      </c>
      <c r="B224"/>
      <c r="C224" s="3" t="s">
        <v>65</v>
      </c>
      <c r="D224" s="5" t="s">
        <v>24</v>
      </c>
      <c r="E224" s="34">
        <v>200</v>
      </c>
      <c r="F224" s="34">
        <v>200</v>
      </c>
      <c r="G224" s="34">
        <v>200</v>
      </c>
      <c r="H224" s="34">
        <v>200</v>
      </c>
      <c r="I224" s="34">
        <v>200</v>
      </c>
      <c r="J224" s="34">
        <v>200</v>
      </c>
      <c r="K224" s="128">
        <v>84</v>
      </c>
      <c r="L224" s="34">
        <v>200</v>
      </c>
      <c r="M224" s="127">
        <v>200</v>
      </c>
      <c r="N224" s="29">
        <f t="shared" si="21"/>
        <v>1684</v>
      </c>
      <c r="O224" s="29">
        <f t="shared" si="22"/>
        <v>1284</v>
      </c>
      <c r="P224" s="29">
        <f t="shared" si="23"/>
        <v>1</v>
      </c>
      <c r="Q224" s="121" t="str">
        <f t="shared" si="24"/>
        <v>ж</v>
      </c>
      <c r="R224" s="122">
        <f t="shared" si="25"/>
        <v>84</v>
      </c>
      <c r="S224" s="122"/>
      <c r="AA224" s="18"/>
    </row>
    <row r="225" spans="1:27" s="9" customFormat="1" ht="12.75" customHeight="1">
      <c r="A225" s="120">
        <f t="shared" si="26"/>
        <v>224</v>
      </c>
      <c r="B225"/>
      <c r="C225" s="3" t="s">
        <v>145</v>
      </c>
      <c r="D225" s="4" t="s">
        <v>13</v>
      </c>
      <c r="E225" s="34">
        <v>200</v>
      </c>
      <c r="F225" s="34">
        <v>200</v>
      </c>
      <c r="G225" s="126">
        <v>84</v>
      </c>
      <c r="H225" s="34">
        <v>200</v>
      </c>
      <c r="I225" s="34">
        <v>200</v>
      </c>
      <c r="J225" s="34">
        <v>200</v>
      </c>
      <c r="K225" s="34">
        <v>200</v>
      </c>
      <c r="L225" s="34">
        <v>200</v>
      </c>
      <c r="M225" s="127">
        <v>200</v>
      </c>
      <c r="N225" s="29">
        <f t="shared" si="21"/>
        <v>1684</v>
      </c>
      <c r="O225" s="29">
        <f t="shared" si="22"/>
        <v>1284</v>
      </c>
      <c r="P225" s="29">
        <f t="shared" si="23"/>
        <v>1</v>
      </c>
      <c r="Q225" s="121" t="str">
        <f t="shared" si="24"/>
        <v>м</v>
      </c>
      <c r="R225" s="122">
        <f t="shared" si="25"/>
        <v>84</v>
      </c>
      <c r="S225" s="122"/>
      <c r="AA225" s="18"/>
    </row>
    <row r="226" spans="1:27" s="9" customFormat="1" ht="12.75" customHeight="1">
      <c r="A226" s="120">
        <f t="shared" si="26"/>
        <v>225</v>
      </c>
      <c r="B226"/>
      <c r="C226" s="3" t="s">
        <v>98</v>
      </c>
      <c r="D226" s="5" t="s">
        <v>59</v>
      </c>
      <c r="E226" s="34">
        <v>200</v>
      </c>
      <c r="F226" s="34">
        <v>200</v>
      </c>
      <c r="G226" s="34">
        <v>200</v>
      </c>
      <c r="H226" s="34">
        <v>200</v>
      </c>
      <c r="I226" s="34">
        <v>200</v>
      </c>
      <c r="J226" s="34">
        <v>200</v>
      </c>
      <c r="K226" s="128">
        <v>85</v>
      </c>
      <c r="L226" s="34">
        <v>200</v>
      </c>
      <c r="M226" s="127">
        <v>200</v>
      </c>
      <c r="N226" s="29">
        <f t="shared" si="21"/>
        <v>1685</v>
      </c>
      <c r="O226" s="29">
        <f t="shared" si="22"/>
        <v>1285</v>
      </c>
      <c r="P226" s="29">
        <f t="shared" si="23"/>
        <v>1</v>
      </c>
      <c r="Q226" s="121" t="str">
        <f aca="true" t="shared" si="27" ref="Q226:Q252">IF(ISNUMBER(SEARCH("Игорь",C226))+ISNUMBER(SEARCH("Илья",C226))+ISNUMBER(SEARCH("Никита",C226))+ISNUMBER(SEARCH("Данила",C226)),"м",IF((RIGHT(C226,1)="а")+(RIGHT(C226,1)="я")+(RIGHT(C226,1)="ь"),"ж","м"))</f>
        <v>м</v>
      </c>
      <c r="R226" s="122">
        <f t="shared" si="25"/>
        <v>85</v>
      </c>
      <c r="S226" s="122"/>
      <c r="AA226" s="18">
        <v>150</v>
      </c>
    </row>
    <row r="227" spans="1:27" s="9" customFormat="1" ht="12.75" customHeight="1">
      <c r="A227" s="120">
        <f t="shared" si="26"/>
        <v>226</v>
      </c>
      <c r="B227"/>
      <c r="C227" s="3" t="s">
        <v>137</v>
      </c>
      <c r="D227" s="4" t="s">
        <v>138</v>
      </c>
      <c r="E227" s="34">
        <v>200</v>
      </c>
      <c r="F227" s="34">
        <v>200</v>
      </c>
      <c r="G227" s="34">
        <v>200</v>
      </c>
      <c r="H227" s="34">
        <v>200</v>
      </c>
      <c r="I227" s="126">
        <v>85</v>
      </c>
      <c r="J227" s="34">
        <v>200</v>
      </c>
      <c r="K227" s="34">
        <v>200</v>
      </c>
      <c r="L227" s="34">
        <v>200</v>
      </c>
      <c r="M227" s="127">
        <v>200</v>
      </c>
      <c r="N227" s="29">
        <f t="shared" si="21"/>
        <v>1685</v>
      </c>
      <c r="O227" s="29">
        <f t="shared" si="22"/>
        <v>1285</v>
      </c>
      <c r="P227" s="29">
        <f t="shared" si="23"/>
        <v>1</v>
      </c>
      <c r="Q227" s="121" t="str">
        <f t="shared" si="27"/>
        <v>м</v>
      </c>
      <c r="R227" s="122">
        <f t="shared" si="25"/>
        <v>85</v>
      </c>
      <c r="S227" s="122"/>
      <c r="AA227" s="18">
        <v>150</v>
      </c>
    </row>
    <row r="228" spans="1:27" s="9" customFormat="1" ht="12.75" customHeight="1">
      <c r="A228" s="120">
        <f t="shared" si="26"/>
        <v>227</v>
      </c>
      <c r="B228"/>
      <c r="C228" s="3" t="s">
        <v>289</v>
      </c>
      <c r="D228" s="4" t="s">
        <v>80</v>
      </c>
      <c r="E228" s="126">
        <v>85</v>
      </c>
      <c r="F228" s="34">
        <v>200</v>
      </c>
      <c r="G228" s="34">
        <v>200</v>
      </c>
      <c r="H228" s="34">
        <v>200</v>
      </c>
      <c r="I228" s="34">
        <v>200</v>
      </c>
      <c r="J228" s="34">
        <v>200</v>
      </c>
      <c r="K228" s="34">
        <v>200</v>
      </c>
      <c r="L228" s="34">
        <v>200</v>
      </c>
      <c r="M228" s="127">
        <v>200</v>
      </c>
      <c r="N228" s="29">
        <f t="shared" si="21"/>
        <v>1685</v>
      </c>
      <c r="O228" s="29">
        <f t="shared" si="22"/>
        <v>1285</v>
      </c>
      <c r="P228" s="29">
        <f t="shared" si="23"/>
        <v>1</v>
      </c>
      <c r="Q228" s="121" t="str">
        <f t="shared" si="27"/>
        <v>м</v>
      </c>
      <c r="R228" s="122">
        <f t="shared" si="25"/>
        <v>85</v>
      </c>
      <c r="S228" s="122"/>
      <c r="AA228" s="18">
        <v>150</v>
      </c>
    </row>
    <row r="229" spans="1:27" s="9" customFormat="1" ht="12.75" customHeight="1">
      <c r="A229" s="120">
        <f t="shared" si="26"/>
        <v>228</v>
      </c>
      <c r="B229"/>
      <c r="C229" s="3" t="s">
        <v>228</v>
      </c>
      <c r="D229" s="4" t="s">
        <v>63</v>
      </c>
      <c r="E229" s="34">
        <v>200</v>
      </c>
      <c r="F229" s="34">
        <v>200</v>
      </c>
      <c r="G229" s="34">
        <v>200</v>
      </c>
      <c r="H229" s="128">
        <v>86</v>
      </c>
      <c r="I229" s="34">
        <v>200</v>
      </c>
      <c r="J229" s="34">
        <v>200</v>
      </c>
      <c r="K229" s="34">
        <v>200</v>
      </c>
      <c r="L229" s="34">
        <v>200</v>
      </c>
      <c r="M229" s="127">
        <v>200</v>
      </c>
      <c r="N229" s="29">
        <f t="shared" si="21"/>
        <v>1686</v>
      </c>
      <c r="O229" s="29">
        <f t="shared" si="22"/>
        <v>1286</v>
      </c>
      <c r="P229" s="29">
        <f t="shared" si="23"/>
        <v>1</v>
      </c>
      <c r="Q229" s="121" t="str">
        <f t="shared" si="27"/>
        <v>м</v>
      </c>
      <c r="R229" s="122">
        <f t="shared" si="25"/>
        <v>86</v>
      </c>
      <c r="S229" s="122"/>
      <c r="AA229" s="18">
        <v>150</v>
      </c>
    </row>
    <row r="230" spans="1:27" s="9" customFormat="1" ht="12.75" customHeight="1">
      <c r="A230" s="120">
        <f t="shared" si="26"/>
        <v>229</v>
      </c>
      <c r="B230"/>
      <c r="C230" s="3" t="s">
        <v>64</v>
      </c>
      <c r="D230" s="4" t="s">
        <v>11</v>
      </c>
      <c r="E230" s="126">
        <v>88</v>
      </c>
      <c r="F230" s="34">
        <v>200</v>
      </c>
      <c r="G230" s="34">
        <v>200</v>
      </c>
      <c r="H230" s="34">
        <v>200</v>
      </c>
      <c r="I230" s="34">
        <v>200</v>
      </c>
      <c r="J230" s="34">
        <v>200</v>
      </c>
      <c r="K230" s="34">
        <v>200</v>
      </c>
      <c r="L230" s="34">
        <v>200</v>
      </c>
      <c r="M230" s="127">
        <v>200</v>
      </c>
      <c r="N230" s="29">
        <f t="shared" si="21"/>
        <v>1688</v>
      </c>
      <c r="O230" s="29">
        <f t="shared" si="22"/>
        <v>1288</v>
      </c>
      <c r="P230" s="29">
        <f t="shared" si="23"/>
        <v>1</v>
      </c>
      <c r="Q230" s="121" t="str">
        <f t="shared" si="27"/>
        <v>м</v>
      </c>
      <c r="R230" s="122">
        <f t="shared" si="25"/>
        <v>88</v>
      </c>
      <c r="S230" s="122"/>
      <c r="AA230" s="18"/>
    </row>
    <row r="231" spans="1:27" s="9" customFormat="1" ht="12.75" customHeight="1">
      <c r="A231" s="120">
        <f t="shared" si="26"/>
        <v>230</v>
      </c>
      <c r="B231"/>
      <c r="C231" s="3" t="s">
        <v>278</v>
      </c>
      <c r="D231" s="5" t="s">
        <v>19</v>
      </c>
      <c r="E231" s="34">
        <v>200</v>
      </c>
      <c r="F231" s="34">
        <v>200</v>
      </c>
      <c r="G231" s="34">
        <v>200</v>
      </c>
      <c r="H231" s="34">
        <v>200</v>
      </c>
      <c r="I231" s="34">
        <v>200</v>
      </c>
      <c r="J231" s="34">
        <v>200</v>
      </c>
      <c r="K231" s="34">
        <v>200</v>
      </c>
      <c r="L231" s="34">
        <v>200</v>
      </c>
      <c r="M231" s="128">
        <v>89</v>
      </c>
      <c r="N231" s="29">
        <f t="shared" si="21"/>
        <v>1689</v>
      </c>
      <c r="O231" s="29">
        <f t="shared" si="22"/>
        <v>1289</v>
      </c>
      <c r="P231" s="29">
        <f t="shared" si="23"/>
        <v>1</v>
      </c>
      <c r="Q231" s="121" t="str">
        <f t="shared" si="27"/>
        <v>ж</v>
      </c>
      <c r="R231" s="122">
        <f t="shared" si="25"/>
        <v>89</v>
      </c>
      <c r="S231" s="122"/>
      <c r="AA231" s="18">
        <v>150</v>
      </c>
    </row>
    <row r="232" spans="1:27" s="9" customFormat="1" ht="12.75" customHeight="1">
      <c r="A232" s="120">
        <f t="shared" si="26"/>
        <v>231</v>
      </c>
      <c r="B232"/>
      <c r="C232" s="3" t="s">
        <v>167</v>
      </c>
      <c r="D232" s="5" t="s">
        <v>168</v>
      </c>
      <c r="E232" s="34">
        <v>200</v>
      </c>
      <c r="F232" s="34">
        <v>200</v>
      </c>
      <c r="G232" s="34">
        <v>200</v>
      </c>
      <c r="H232" s="34">
        <v>200</v>
      </c>
      <c r="I232" s="34">
        <v>200</v>
      </c>
      <c r="J232" s="34">
        <v>200</v>
      </c>
      <c r="K232" s="34">
        <v>200</v>
      </c>
      <c r="L232" s="34">
        <v>200</v>
      </c>
      <c r="M232" s="128">
        <v>90</v>
      </c>
      <c r="N232" s="29">
        <f t="shared" si="21"/>
        <v>1690</v>
      </c>
      <c r="O232" s="29">
        <f t="shared" si="22"/>
        <v>1290</v>
      </c>
      <c r="P232" s="29">
        <f t="shared" si="23"/>
        <v>1</v>
      </c>
      <c r="Q232" s="121" t="str">
        <f t="shared" si="27"/>
        <v>ж</v>
      </c>
      <c r="R232" s="122">
        <f t="shared" si="25"/>
        <v>90</v>
      </c>
      <c r="S232" s="122"/>
      <c r="AA232" s="18">
        <v>150</v>
      </c>
    </row>
    <row r="233" spans="1:27" s="9" customFormat="1" ht="12.75" customHeight="1">
      <c r="A233" s="120">
        <f t="shared" si="26"/>
        <v>232</v>
      </c>
      <c r="B233"/>
      <c r="C233" s="3" t="s">
        <v>176</v>
      </c>
      <c r="D233" s="4" t="s">
        <v>177</v>
      </c>
      <c r="E233" s="34">
        <v>200</v>
      </c>
      <c r="F233" s="34">
        <v>200</v>
      </c>
      <c r="G233" s="34">
        <v>200</v>
      </c>
      <c r="H233" s="34">
        <v>200</v>
      </c>
      <c r="I233" s="128">
        <v>90</v>
      </c>
      <c r="J233" s="34">
        <v>200</v>
      </c>
      <c r="K233" s="34">
        <v>200</v>
      </c>
      <c r="L233" s="34">
        <v>200</v>
      </c>
      <c r="M233" s="127">
        <v>200</v>
      </c>
      <c r="N233" s="29">
        <f t="shared" si="21"/>
        <v>1690</v>
      </c>
      <c r="O233" s="29">
        <f t="shared" si="22"/>
        <v>1290</v>
      </c>
      <c r="P233" s="29">
        <f t="shared" si="23"/>
        <v>1</v>
      </c>
      <c r="Q233" s="121" t="str">
        <f t="shared" si="27"/>
        <v>м</v>
      </c>
      <c r="R233" s="122">
        <f t="shared" si="25"/>
        <v>90</v>
      </c>
      <c r="S233" s="122"/>
      <c r="AA233" s="18">
        <v>150</v>
      </c>
    </row>
    <row r="234" spans="1:27" s="9" customFormat="1" ht="12.75" customHeight="1">
      <c r="A234" s="120">
        <f t="shared" si="26"/>
        <v>233</v>
      </c>
      <c r="B234"/>
      <c r="C234" s="3" t="s">
        <v>88</v>
      </c>
      <c r="D234" s="4" t="s">
        <v>89</v>
      </c>
      <c r="E234" s="34">
        <v>200</v>
      </c>
      <c r="F234" s="34">
        <v>200</v>
      </c>
      <c r="G234" s="34">
        <v>200</v>
      </c>
      <c r="H234" s="128">
        <v>93</v>
      </c>
      <c r="I234" s="34">
        <v>200</v>
      </c>
      <c r="J234" s="34">
        <v>200</v>
      </c>
      <c r="K234" s="34">
        <v>200</v>
      </c>
      <c r="L234" s="34">
        <v>200</v>
      </c>
      <c r="M234" s="127">
        <v>200</v>
      </c>
      <c r="N234" s="29">
        <f t="shared" si="21"/>
        <v>1693</v>
      </c>
      <c r="O234" s="29">
        <f t="shared" si="22"/>
        <v>1293</v>
      </c>
      <c r="P234" s="29">
        <f t="shared" si="23"/>
        <v>1</v>
      </c>
      <c r="Q234" s="121" t="str">
        <f t="shared" si="27"/>
        <v>м</v>
      </c>
      <c r="R234" s="122">
        <f t="shared" si="25"/>
        <v>93</v>
      </c>
      <c r="S234" s="122"/>
      <c r="AA234" s="18"/>
    </row>
    <row r="235" spans="1:27" s="9" customFormat="1" ht="12.75" customHeight="1">
      <c r="A235" s="120">
        <f t="shared" si="26"/>
        <v>234</v>
      </c>
      <c r="B235"/>
      <c r="C235" s="3" t="s">
        <v>198</v>
      </c>
      <c r="D235" s="4" t="s">
        <v>199</v>
      </c>
      <c r="E235" s="34">
        <v>200</v>
      </c>
      <c r="F235" s="34">
        <v>200</v>
      </c>
      <c r="G235" s="34">
        <v>200</v>
      </c>
      <c r="H235" s="34">
        <v>200</v>
      </c>
      <c r="I235" s="34">
        <v>200</v>
      </c>
      <c r="J235" s="128">
        <v>93</v>
      </c>
      <c r="K235" s="34">
        <v>200</v>
      </c>
      <c r="L235" s="34">
        <v>200</v>
      </c>
      <c r="M235" s="127">
        <v>200</v>
      </c>
      <c r="N235" s="29">
        <f t="shared" si="21"/>
        <v>1693</v>
      </c>
      <c r="O235" s="29">
        <f t="shared" si="22"/>
        <v>1293</v>
      </c>
      <c r="P235" s="29">
        <f t="shared" si="23"/>
        <v>1</v>
      </c>
      <c r="Q235" s="121" t="str">
        <f t="shared" si="27"/>
        <v>м</v>
      </c>
      <c r="R235" s="122">
        <f t="shared" si="25"/>
        <v>93</v>
      </c>
      <c r="S235" s="122"/>
      <c r="AA235" s="18">
        <v>150</v>
      </c>
    </row>
    <row r="236" spans="1:27" s="9" customFormat="1" ht="12.75" customHeight="1">
      <c r="A236" s="120">
        <f t="shared" si="26"/>
        <v>235</v>
      </c>
      <c r="B236"/>
      <c r="C236" s="3" t="s">
        <v>25</v>
      </c>
      <c r="D236" s="5" t="s">
        <v>26</v>
      </c>
      <c r="E236" s="34">
        <v>200</v>
      </c>
      <c r="F236" s="34">
        <v>200</v>
      </c>
      <c r="G236" s="34">
        <v>200</v>
      </c>
      <c r="H236" s="34">
        <v>200</v>
      </c>
      <c r="I236" s="34">
        <v>200</v>
      </c>
      <c r="J236" s="34">
        <v>200</v>
      </c>
      <c r="K236" s="128">
        <v>94</v>
      </c>
      <c r="L236" s="34">
        <v>200</v>
      </c>
      <c r="M236" s="127">
        <v>200</v>
      </c>
      <c r="N236" s="29">
        <f t="shared" si="21"/>
        <v>1694</v>
      </c>
      <c r="O236" s="29">
        <f t="shared" si="22"/>
        <v>1294</v>
      </c>
      <c r="P236" s="29">
        <f t="shared" si="23"/>
        <v>1</v>
      </c>
      <c r="Q236" s="121" t="str">
        <f t="shared" si="27"/>
        <v>м</v>
      </c>
      <c r="R236" s="122">
        <f t="shared" si="25"/>
        <v>94</v>
      </c>
      <c r="S236" s="122"/>
      <c r="AA236" s="18">
        <v>150</v>
      </c>
    </row>
    <row r="237" spans="1:27" s="9" customFormat="1" ht="12.75" customHeight="1">
      <c r="A237" s="120">
        <f t="shared" si="26"/>
        <v>236</v>
      </c>
      <c r="B237"/>
      <c r="C237" s="3" t="s">
        <v>297</v>
      </c>
      <c r="D237" s="4" t="s">
        <v>298</v>
      </c>
      <c r="E237" s="34">
        <v>200</v>
      </c>
      <c r="F237" s="34">
        <v>200</v>
      </c>
      <c r="G237" s="34">
        <v>200</v>
      </c>
      <c r="H237" s="128">
        <v>94</v>
      </c>
      <c r="I237" s="34">
        <v>200</v>
      </c>
      <c r="J237" s="34">
        <v>200</v>
      </c>
      <c r="K237" s="34">
        <v>200</v>
      </c>
      <c r="L237" s="34">
        <v>200</v>
      </c>
      <c r="M237" s="127">
        <v>200</v>
      </c>
      <c r="N237" s="29">
        <f t="shared" si="21"/>
        <v>1694</v>
      </c>
      <c r="O237" s="29">
        <f t="shared" si="22"/>
        <v>1294</v>
      </c>
      <c r="P237" s="29">
        <f t="shared" si="23"/>
        <v>1</v>
      </c>
      <c r="Q237" s="121" t="str">
        <f t="shared" si="27"/>
        <v>м</v>
      </c>
      <c r="R237" s="122">
        <f t="shared" si="25"/>
        <v>94</v>
      </c>
      <c r="S237" s="122"/>
      <c r="AA237" s="18">
        <v>150</v>
      </c>
    </row>
    <row r="238" spans="1:27" s="9" customFormat="1" ht="12.75" customHeight="1">
      <c r="A238" s="120">
        <f t="shared" si="26"/>
        <v>237</v>
      </c>
      <c r="B238"/>
      <c r="C238" s="3" t="s">
        <v>75</v>
      </c>
      <c r="D238" s="4" t="s">
        <v>11</v>
      </c>
      <c r="E238" s="126">
        <v>95</v>
      </c>
      <c r="F238" s="34">
        <v>200</v>
      </c>
      <c r="G238" s="34">
        <v>200</v>
      </c>
      <c r="H238" s="34">
        <v>200</v>
      </c>
      <c r="I238" s="34">
        <v>200</v>
      </c>
      <c r="J238" s="34">
        <v>200</v>
      </c>
      <c r="K238" s="34">
        <v>200</v>
      </c>
      <c r="L238" s="34">
        <v>200</v>
      </c>
      <c r="M238" s="127">
        <v>200</v>
      </c>
      <c r="N238" s="29">
        <f t="shared" si="21"/>
        <v>1695</v>
      </c>
      <c r="O238" s="29">
        <f t="shared" si="22"/>
        <v>1295</v>
      </c>
      <c r="P238" s="29">
        <f t="shared" si="23"/>
        <v>1</v>
      </c>
      <c r="Q238" s="121" t="str">
        <f t="shared" si="27"/>
        <v>м</v>
      </c>
      <c r="R238" s="122">
        <f t="shared" si="25"/>
        <v>95</v>
      </c>
      <c r="S238" s="122"/>
      <c r="AA238" s="18">
        <v>150</v>
      </c>
    </row>
    <row r="239" spans="1:27" s="9" customFormat="1" ht="12.75" customHeight="1">
      <c r="A239" s="120">
        <f t="shared" si="26"/>
        <v>238</v>
      </c>
      <c r="B239"/>
      <c r="C239" s="3" t="s">
        <v>179</v>
      </c>
      <c r="D239" s="4" t="s">
        <v>180</v>
      </c>
      <c r="E239" s="34">
        <v>200</v>
      </c>
      <c r="F239" s="34">
        <v>200</v>
      </c>
      <c r="G239" s="34">
        <v>200</v>
      </c>
      <c r="H239" s="128">
        <v>95</v>
      </c>
      <c r="I239" s="34">
        <v>200</v>
      </c>
      <c r="J239" s="34">
        <v>200</v>
      </c>
      <c r="K239" s="34">
        <v>200</v>
      </c>
      <c r="L239" s="34">
        <v>200</v>
      </c>
      <c r="M239" s="127">
        <v>200</v>
      </c>
      <c r="N239" s="29">
        <f t="shared" si="21"/>
        <v>1695</v>
      </c>
      <c r="O239" s="29">
        <f t="shared" si="22"/>
        <v>1295</v>
      </c>
      <c r="P239" s="29">
        <f t="shared" si="23"/>
        <v>1</v>
      </c>
      <c r="Q239" s="121" t="str">
        <f t="shared" si="27"/>
        <v>м</v>
      </c>
      <c r="R239" s="122">
        <f t="shared" si="25"/>
        <v>95</v>
      </c>
      <c r="S239" s="122"/>
      <c r="AA239" s="18"/>
    </row>
    <row r="240" spans="1:27" s="9" customFormat="1" ht="12.75" customHeight="1">
      <c r="A240" s="120">
        <f t="shared" si="26"/>
        <v>239</v>
      </c>
      <c r="B240"/>
      <c r="C240" s="3" t="s">
        <v>235</v>
      </c>
      <c r="D240" s="4" t="s">
        <v>236</v>
      </c>
      <c r="E240" s="34">
        <v>200</v>
      </c>
      <c r="F240" s="34">
        <v>200</v>
      </c>
      <c r="G240" s="34">
        <v>200</v>
      </c>
      <c r="H240" s="34">
        <v>200</v>
      </c>
      <c r="I240" s="128">
        <v>96</v>
      </c>
      <c r="J240" s="34">
        <v>200</v>
      </c>
      <c r="K240" s="34">
        <v>200</v>
      </c>
      <c r="L240" s="34">
        <v>200</v>
      </c>
      <c r="M240" s="127">
        <v>200</v>
      </c>
      <c r="N240" s="29">
        <f t="shared" si="21"/>
        <v>1696</v>
      </c>
      <c r="O240" s="29">
        <f t="shared" si="22"/>
        <v>1296</v>
      </c>
      <c r="P240" s="29">
        <f t="shared" si="23"/>
        <v>1</v>
      </c>
      <c r="Q240" s="121" t="str">
        <f t="shared" si="27"/>
        <v>ж</v>
      </c>
      <c r="R240" s="122">
        <f t="shared" si="25"/>
        <v>96</v>
      </c>
      <c r="S240" s="122"/>
      <c r="AA240" s="18"/>
    </row>
    <row r="241" spans="1:27" s="9" customFormat="1" ht="12.75" customHeight="1">
      <c r="A241" s="120">
        <f t="shared" si="26"/>
        <v>240</v>
      </c>
      <c r="B241"/>
      <c r="C241" s="3" t="s">
        <v>316</v>
      </c>
      <c r="D241" s="4" t="s">
        <v>5</v>
      </c>
      <c r="E241" s="126">
        <v>97</v>
      </c>
      <c r="F241" s="34">
        <v>200</v>
      </c>
      <c r="G241" s="34">
        <v>200</v>
      </c>
      <c r="H241" s="34">
        <v>200</v>
      </c>
      <c r="I241" s="34">
        <v>200</v>
      </c>
      <c r="J241" s="34">
        <v>200</v>
      </c>
      <c r="K241" s="34">
        <v>200</v>
      </c>
      <c r="L241" s="34">
        <v>200</v>
      </c>
      <c r="M241" s="127">
        <v>200</v>
      </c>
      <c r="N241" s="29">
        <f t="shared" si="21"/>
        <v>1697</v>
      </c>
      <c r="O241" s="29">
        <f t="shared" si="22"/>
        <v>1297</v>
      </c>
      <c r="P241" s="29">
        <f t="shared" si="23"/>
        <v>1</v>
      </c>
      <c r="Q241" s="121" t="str">
        <f t="shared" si="27"/>
        <v>ж</v>
      </c>
      <c r="R241" s="122">
        <f t="shared" si="25"/>
        <v>97</v>
      </c>
      <c r="S241" s="122"/>
      <c r="AA241" s="18"/>
    </row>
    <row r="242" spans="1:27" s="9" customFormat="1" ht="12.75" customHeight="1">
      <c r="A242" s="120">
        <f t="shared" si="26"/>
        <v>241</v>
      </c>
      <c r="B242"/>
      <c r="C242" s="3" t="s">
        <v>156</v>
      </c>
      <c r="D242" s="5" t="s">
        <v>157</v>
      </c>
      <c r="E242" s="34">
        <v>200</v>
      </c>
      <c r="F242" s="34">
        <v>200</v>
      </c>
      <c r="G242" s="34">
        <v>200</v>
      </c>
      <c r="H242" s="34">
        <v>200</v>
      </c>
      <c r="I242" s="34">
        <v>200</v>
      </c>
      <c r="J242" s="34">
        <v>200</v>
      </c>
      <c r="K242" s="128">
        <v>100</v>
      </c>
      <c r="L242" s="34">
        <v>200</v>
      </c>
      <c r="M242" s="127">
        <v>200</v>
      </c>
      <c r="N242" s="29">
        <f t="shared" si="21"/>
        <v>1700</v>
      </c>
      <c r="O242" s="29">
        <f t="shared" si="22"/>
        <v>1300</v>
      </c>
      <c r="P242" s="29">
        <f t="shared" si="23"/>
        <v>1</v>
      </c>
      <c r="Q242" s="121" t="str">
        <f t="shared" si="27"/>
        <v>ж</v>
      </c>
      <c r="R242" s="122">
        <f t="shared" si="25"/>
        <v>100</v>
      </c>
      <c r="S242" s="122"/>
      <c r="AA242" s="18"/>
    </row>
    <row r="243" spans="1:27" s="9" customFormat="1" ht="12.75" customHeight="1">
      <c r="A243" s="120">
        <f t="shared" si="26"/>
        <v>242</v>
      </c>
      <c r="B243"/>
      <c r="C243" s="3" t="s">
        <v>182</v>
      </c>
      <c r="D243" s="5" t="s">
        <v>174</v>
      </c>
      <c r="E243" s="34">
        <v>200</v>
      </c>
      <c r="F243" s="34">
        <v>200</v>
      </c>
      <c r="G243" s="128">
        <v>103</v>
      </c>
      <c r="H243" s="34">
        <v>200</v>
      </c>
      <c r="I243" s="34">
        <v>200</v>
      </c>
      <c r="J243" s="34">
        <v>200</v>
      </c>
      <c r="K243" s="34">
        <v>200</v>
      </c>
      <c r="L243" s="34">
        <v>200</v>
      </c>
      <c r="M243" s="127">
        <v>200</v>
      </c>
      <c r="N243" s="29">
        <f t="shared" si="21"/>
        <v>1703</v>
      </c>
      <c r="O243" s="29">
        <f t="shared" si="22"/>
        <v>1303</v>
      </c>
      <c r="P243" s="29">
        <f t="shared" si="23"/>
        <v>1</v>
      </c>
      <c r="Q243" s="121" t="str">
        <f t="shared" si="27"/>
        <v>м</v>
      </c>
      <c r="R243" s="122">
        <f t="shared" si="25"/>
        <v>103</v>
      </c>
      <c r="S243" s="122"/>
      <c r="AA243" s="18"/>
    </row>
    <row r="244" spans="1:27" s="9" customFormat="1" ht="12.75" customHeight="1">
      <c r="A244" s="120">
        <f t="shared" si="26"/>
        <v>243</v>
      </c>
      <c r="B244"/>
      <c r="C244" s="3" t="s">
        <v>275</v>
      </c>
      <c r="D244" s="5" t="s">
        <v>157</v>
      </c>
      <c r="E244" s="34">
        <v>200</v>
      </c>
      <c r="F244" s="34">
        <v>200</v>
      </c>
      <c r="G244" s="34">
        <v>200</v>
      </c>
      <c r="H244" s="34">
        <v>200</v>
      </c>
      <c r="I244" s="34">
        <v>200</v>
      </c>
      <c r="J244" s="34">
        <v>200</v>
      </c>
      <c r="K244" s="128">
        <v>103</v>
      </c>
      <c r="L244" s="34">
        <v>200</v>
      </c>
      <c r="M244" s="127">
        <v>200</v>
      </c>
      <c r="N244" s="29">
        <f t="shared" si="21"/>
        <v>1703</v>
      </c>
      <c r="O244" s="29">
        <f t="shared" si="22"/>
        <v>1303</v>
      </c>
      <c r="P244" s="29">
        <f t="shared" si="23"/>
        <v>1</v>
      </c>
      <c r="Q244" s="121" t="str">
        <f t="shared" si="27"/>
        <v>ж</v>
      </c>
      <c r="R244" s="122">
        <f t="shared" si="25"/>
        <v>103</v>
      </c>
      <c r="S244" s="122"/>
      <c r="AA244" s="18"/>
    </row>
    <row r="245" spans="1:27" s="9" customFormat="1" ht="12.75" customHeight="1">
      <c r="A245" s="120">
        <f t="shared" si="26"/>
        <v>244</v>
      </c>
      <c r="B245"/>
      <c r="C245" s="3" t="s">
        <v>200</v>
      </c>
      <c r="D245" s="4" t="s">
        <v>80</v>
      </c>
      <c r="E245" s="34">
        <v>200</v>
      </c>
      <c r="F245" s="34">
        <v>200</v>
      </c>
      <c r="G245" s="34">
        <v>200</v>
      </c>
      <c r="H245" s="34">
        <v>200</v>
      </c>
      <c r="I245" s="34">
        <v>200</v>
      </c>
      <c r="J245" s="128">
        <v>112</v>
      </c>
      <c r="K245" s="34">
        <v>200</v>
      </c>
      <c r="L245" s="34">
        <v>200</v>
      </c>
      <c r="M245" s="127">
        <v>200</v>
      </c>
      <c r="N245" s="29">
        <f t="shared" si="21"/>
        <v>1712</v>
      </c>
      <c r="O245" s="29">
        <f t="shared" si="22"/>
        <v>1312</v>
      </c>
      <c r="P245" s="29">
        <f t="shared" si="23"/>
        <v>1</v>
      </c>
      <c r="Q245" s="121" t="str">
        <f t="shared" si="27"/>
        <v>ж</v>
      </c>
      <c r="R245" s="122">
        <f t="shared" si="25"/>
        <v>112</v>
      </c>
      <c r="S245" s="122"/>
      <c r="AA245" s="18"/>
    </row>
    <row r="246" spans="1:27" s="9" customFormat="1" ht="12.75" customHeight="1">
      <c r="A246" s="120">
        <f t="shared" si="26"/>
        <v>245</v>
      </c>
      <c r="B246"/>
      <c r="C246" s="3" t="s">
        <v>67</v>
      </c>
      <c r="D246" s="5" t="s">
        <v>68</v>
      </c>
      <c r="E246" s="34">
        <v>200</v>
      </c>
      <c r="F246" s="34">
        <v>200</v>
      </c>
      <c r="G246" s="128">
        <v>114</v>
      </c>
      <c r="H246" s="34">
        <v>200</v>
      </c>
      <c r="I246" s="34">
        <v>200</v>
      </c>
      <c r="J246" s="34">
        <v>200</v>
      </c>
      <c r="K246" s="34">
        <v>200</v>
      </c>
      <c r="L246" s="34">
        <v>200</v>
      </c>
      <c r="M246" s="127">
        <v>200</v>
      </c>
      <c r="N246" s="29">
        <f t="shared" si="21"/>
        <v>1714</v>
      </c>
      <c r="O246" s="29">
        <f t="shared" si="22"/>
        <v>1314</v>
      </c>
      <c r="P246" s="29">
        <f t="shared" si="23"/>
        <v>1</v>
      </c>
      <c r="Q246" s="121" t="str">
        <f t="shared" si="27"/>
        <v>м</v>
      </c>
      <c r="R246" s="122">
        <f t="shared" si="25"/>
        <v>114</v>
      </c>
      <c r="S246" s="122"/>
      <c r="AA246" s="18"/>
    </row>
    <row r="247" spans="1:27" s="9" customFormat="1" ht="12.75" customHeight="1">
      <c r="A247" s="120">
        <f t="shared" si="26"/>
        <v>246</v>
      </c>
      <c r="B247"/>
      <c r="C247" s="3" t="s">
        <v>263</v>
      </c>
      <c r="D247" s="4" t="s">
        <v>17</v>
      </c>
      <c r="E247" s="34">
        <v>200</v>
      </c>
      <c r="F247" s="34">
        <v>200</v>
      </c>
      <c r="G247" s="34">
        <v>200</v>
      </c>
      <c r="H247" s="34">
        <v>200</v>
      </c>
      <c r="I247" s="34">
        <v>200</v>
      </c>
      <c r="J247" s="128">
        <v>114</v>
      </c>
      <c r="K247" s="34">
        <v>200</v>
      </c>
      <c r="L247" s="34">
        <v>200</v>
      </c>
      <c r="M247" s="127">
        <v>200</v>
      </c>
      <c r="N247" s="29">
        <f t="shared" si="21"/>
        <v>1714</v>
      </c>
      <c r="O247" s="29">
        <f t="shared" si="22"/>
        <v>1314</v>
      </c>
      <c r="P247" s="29">
        <f t="shared" si="23"/>
        <v>1</v>
      </c>
      <c r="Q247" s="121" t="str">
        <f t="shared" si="27"/>
        <v>ж</v>
      </c>
      <c r="R247" s="122">
        <f t="shared" si="25"/>
        <v>114</v>
      </c>
      <c r="S247" s="122"/>
      <c r="AA247" s="18"/>
    </row>
    <row r="248" spans="1:27" s="9" customFormat="1" ht="12.75" customHeight="1">
      <c r="A248" s="120">
        <f t="shared" si="26"/>
        <v>247</v>
      </c>
      <c r="B248"/>
      <c r="C248" s="3" t="s">
        <v>305</v>
      </c>
      <c r="D248" s="4" t="s">
        <v>109</v>
      </c>
      <c r="E248" s="128">
        <v>115</v>
      </c>
      <c r="F248" s="34">
        <v>200</v>
      </c>
      <c r="G248" s="34">
        <v>200</v>
      </c>
      <c r="H248" s="34">
        <v>200</v>
      </c>
      <c r="I248" s="34">
        <v>200</v>
      </c>
      <c r="J248" s="34">
        <v>200</v>
      </c>
      <c r="K248" s="34">
        <v>200</v>
      </c>
      <c r="L248" s="34">
        <v>200</v>
      </c>
      <c r="M248" s="127">
        <v>200</v>
      </c>
      <c r="N248" s="29">
        <f t="shared" si="21"/>
        <v>1715</v>
      </c>
      <c r="O248" s="29">
        <f t="shared" si="22"/>
        <v>1315</v>
      </c>
      <c r="P248" s="29">
        <f t="shared" si="23"/>
        <v>1</v>
      </c>
      <c r="Q248" s="121" t="str">
        <f t="shared" si="27"/>
        <v>м</v>
      </c>
      <c r="R248" s="122">
        <f t="shared" si="25"/>
        <v>115</v>
      </c>
      <c r="S248" s="122"/>
      <c r="AA248" s="18"/>
    </row>
    <row r="249" spans="1:27" s="9" customFormat="1" ht="12.75" customHeight="1">
      <c r="A249" s="120">
        <f t="shared" si="26"/>
        <v>248</v>
      </c>
      <c r="B249"/>
      <c r="C249" s="3" t="s">
        <v>81</v>
      </c>
      <c r="D249" s="5" t="s">
        <v>24</v>
      </c>
      <c r="E249" s="34">
        <v>200</v>
      </c>
      <c r="F249" s="34">
        <v>200</v>
      </c>
      <c r="G249" s="128">
        <v>116</v>
      </c>
      <c r="H249" s="34">
        <v>200</v>
      </c>
      <c r="I249" s="34">
        <v>200</v>
      </c>
      <c r="J249" s="34">
        <v>200</v>
      </c>
      <c r="K249" s="34">
        <v>200</v>
      </c>
      <c r="L249" s="34">
        <v>200</v>
      </c>
      <c r="M249" s="127">
        <v>200</v>
      </c>
      <c r="N249" s="29">
        <f t="shared" si="21"/>
        <v>1716</v>
      </c>
      <c r="O249" s="29">
        <f t="shared" si="22"/>
        <v>1316</v>
      </c>
      <c r="P249" s="29">
        <f t="shared" si="23"/>
        <v>1</v>
      </c>
      <c r="Q249" s="121" t="str">
        <f t="shared" si="27"/>
        <v>м</v>
      </c>
      <c r="R249" s="122">
        <f t="shared" si="25"/>
        <v>116</v>
      </c>
      <c r="S249" s="122"/>
      <c r="AA249" s="18"/>
    </row>
    <row r="250" spans="1:27" s="9" customFormat="1" ht="12.75" customHeight="1">
      <c r="A250" s="120">
        <f t="shared" si="26"/>
        <v>249</v>
      </c>
      <c r="B250"/>
      <c r="C250" s="3" t="s">
        <v>56</v>
      </c>
      <c r="D250" s="5" t="s">
        <v>57</v>
      </c>
      <c r="E250" s="34">
        <v>200</v>
      </c>
      <c r="F250" s="34">
        <v>200</v>
      </c>
      <c r="G250" s="128">
        <v>117</v>
      </c>
      <c r="H250" s="34">
        <v>200</v>
      </c>
      <c r="I250" s="34">
        <v>200</v>
      </c>
      <c r="J250" s="34">
        <v>200</v>
      </c>
      <c r="K250" s="34">
        <v>200</v>
      </c>
      <c r="L250" s="34">
        <v>200</v>
      </c>
      <c r="M250" s="127">
        <v>200</v>
      </c>
      <c r="N250" s="29">
        <f t="shared" si="21"/>
        <v>1717</v>
      </c>
      <c r="O250" s="29">
        <f t="shared" si="22"/>
        <v>1317</v>
      </c>
      <c r="P250" s="29">
        <f t="shared" si="23"/>
        <v>1</v>
      </c>
      <c r="Q250" s="121" t="str">
        <f t="shared" si="27"/>
        <v>м</v>
      </c>
      <c r="R250" s="122">
        <f t="shared" si="25"/>
        <v>117</v>
      </c>
      <c r="S250" s="122"/>
      <c r="AA250" s="18"/>
    </row>
    <row r="251" spans="1:27" s="9" customFormat="1" ht="12.75" customHeight="1">
      <c r="A251" s="120">
        <f t="shared" si="26"/>
        <v>250</v>
      </c>
      <c r="B251"/>
      <c r="C251" s="3" t="s">
        <v>132</v>
      </c>
      <c r="D251" s="4" t="s">
        <v>78</v>
      </c>
      <c r="E251" s="34">
        <v>200</v>
      </c>
      <c r="F251" s="34">
        <v>200</v>
      </c>
      <c r="G251" s="34">
        <v>200</v>
      </c>
      <c r="H251" s="34">
        <v>200</v>
      </c>
      <c r="I251" s="34">
        <v>200</v>
      </c>
      <c r="J251" s="34">
        <v>200</v>
      </c>
      <c r="K251" s="34">
        <v>200</v>
      </c>
      <c r="L251" s="34">
        <v>200</v>
      </c>
      <c r="M251" s="127">
        <v>200</v>
      </c>
      <c r="N251" s="29">
        <f t="shared" si="21"/>
        <v>1800</v>
      </c>
      <c r="O251" s="29">
        <f t="shared" si="22"/>
        <v>1400</v>
      </c>
      <c r="P251" s="29">
        <f t="shared" si="23"/>
        <v>0</v>
      </c>
      <c r="Q251" s="121" t="str">
        <f t="shared" si="27"/>
        <v>м</v>
      </c>
      <c r="R251" s="122">
        <f t="shared" si="25"/>
        <v>200</v>
      </c>
      <c r="S251" s="122"/>
      <c r="AA251" s="18"/>
    </row>
    <row r="252" spans="1:27" s="9" customFormat="1" ht="12.75" customHeight="1">
      <c r="A252" s="120">
        <f t="shared" si="26"/>
        <v>251</v>
      </c>
      <c r="B252"/>
      <c r="C252" s="3" t="s">
        <v>160</v>
      </c>
      <c r="D252" s="4" t="s">
        <v>24</v>
      </c>
      <c r="E252" s="34">
        <v>200</v>
      </c>
      <c r="F252" s="34">
        <v>200</v>
      </c>
      <c r="G252" s="34">
        <v>200</v>
      </c>
      <c r="H252" s="34">
        <v>200</v>
      </c>
      <c r="I252" s="34">
        <v>200</v>
      </c>
      <c r="J252" s="34">
        <v>200</v>
      </c>
      <c r="K252" s="34">
        <v>200</v>
      </c>
      <c r="L252" s="34">
        <v>200</v>
      </c>
      <c r="M252" s="126">
        <v>68</v>
      </c>
      <c r="N252" s="29"/>
      <c r="O252" s="29"/>
      <c r="P252" s="29">
        <f t="shared" si="23"/>
        <v>1</v>
      </c>
      <c r="Q252" s="121" t="str">
        <f t="shared" si="27"/>
        <v>ж</v>
      </c>
      <c r="R252" s="122">
        <f t="shared" si="25"/>
        <v>68</v>
      </c>
      <c r="S252" s="122"/>
      <c r="AA252" s="18"/>
    </row>
    <row r="253" ht="12.75" customHeight="1"/>
    <row r="254" ht="12.75" customHeight="1"/>
    <row r="255" ht="12.75" customHeight="1"/>
    <row r="256" spans="1:5" ht="12.75" customHeight="1">
      <c r="A256" s="129"/>
      <c r="B256" s="129"/>
      <c r="C256" s="43" t="s">
        <v>559</v>
      </c>
      <c r="D256" s="44" t="s">
        <v>560</v>
      </c>
      <c r="E256" s="44"/>
    </row>
    <row r="257" spans="1:5" ht="12.75" customHeight="1">
      <c r="A257" s="129"/>
      <c r="B257" s="129"/>
      <c r="C257"/>
      <c r="D257" s="44"/>
      <c r="E257" s="44"/>
    </row>
    <row r="258" spans="1:5" ht="12.75" customHeight="1">
      <c r="A258" s="129"/>
      <c r="B258" s="129"/>
      <c r="C258" s="43"/>
      <c r="D258" s="44"/>
      <c r="E258" s="44"/>
    </row>
    <row r="259" spans="1:5" ht="12.75" customHeight="1">
      <c r="A259" s="129"/>
      <c r="B259" s="129"/>
      <c r="C259" s="43" t="s">
        <v>561</v>
      </c>
      <c r="D259" s="44" t="s">
        <v>562</v>
      </c>
      <c r="E259" s="44"/>
    </row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</sheetData>
  <sheetProtection selectLockedCells="1" selectUnlockedCells="1"/>
  <conditionalFormatting sqref="E10:E14 E18:E19 E21 E23 E30:E31 E34 E50 E54 E56:E57 E59:E60 E65 E68 E85 E106 E110 E117 E138:E139 E148 E197 E200 E202:E204 G11 G14:G15 G17:G19 G21 G23 G26 G30:G31 G42 G56:G57 G59 G65 G68 G110 G114 G117 G138 G141 I11:I13 I15:I16 I18 I26 I31 I42 I52 I57:I60 I62 I64 I85 I110 I193:I194 I199">
    <cfRule type="expression" priority="1" dxfId="0" stopIfTrue="1">
      <formula>LEN(TRIM(E10))=0</formula>
    </cfRule>
  </conditionalFormatting>
  <conditionalFormatting sqref="E26:F26 E29 E33:F33 E35 E40 E44:E45 E49 E53 E55 E71 E80:E81 E83:F83 E86 E88:E90 E92 E94 E97:E101 E103 E105 E107:E109 E111:E112 E116:F116 E118 E121 E124:E130 E132:E133 E135:E137 E140:E147 E149:E153 E155:E158 E160:E161 E163 E166 E168:F168 E170:E177 E179:E181 E185:F187 E189:F190 E192:F194 E196 E198:E199 E201 E205:E206 E208:E212 E214:E220 E222:E227 E229 E231:E237 E239:E240 E242:E247 E249:E252 F9 F19 F23 F30:F31 F37:F39 F43 F45 F54:F55 F61 F64:F65 F68 F70:F71 F75:F76 F80 F87:F88 F90 F97:F99 F101 F104:F110 F112:F114 F118:F128 F130:F131 F133:F138 F140:F143 F146:F147 F149:F157 F159:F166 F170:F173 F175:F178 F180:F183 F196:F197 F199:F204 F207:F208 F210:F217 F219:F252 G16 G48 G60 G62:H62 G70 G77:G78 G84:G85 G87:G89 G93 G95 G97:G98 G101:G106 G108:G109 G112 G115 G119 G122 G128:G130 G133 G135:G137 G139:G140 G142:G156 G158:G160 G162:G163 G166:G167 G169:G173 G175:G177 G181:H183 G185 G187 G189 G193:G194 G196:G224 G226:G242 G244:G245 G247:G248 G251:G252 H3:I3 H6 H11:H13 H20 H28 H31 H43 H46:I46 H52 H54:I54 H56:I56 H58:H60 H65:J65 H68 H73 H75 H77 H81 H88 H92:H95 H97:H99 H101 H104:H105 H107:H112 H114 H116:H117 H121 H125 H127:H134 H136 H138:H146 H148:H156 H158:H175 H177:H179 H185:I187 H189:I190 H192:H194 H197:H207 H209:H214 H216 H218 H220:H228 H230:H233 H235:H236 H238 H240:H252 I17 I19 I23 I30 I32 I34:K34 I39 I61 I70 I72:I75 I79 I82:I83 I91 I94:J94 I96:I99 I103:I107 I111:I119 I122:I128 I131 I134:I141 I143:I150 I152:I154 I158:I165 I167:I174 I176:I180 I182 I192 I196:I198 I200:I222 I224:I226 I228:I232 I234:I239 I241:I252 J20 J40 J42:K42 J47:L47 J57:J58 J61:J62 J71 J73:K73 J76:J77 J80:K80 J85 J89 J102:K102 J104 J106 J110:K110 J115:J121 J124 J128:J131 J133:J134 J137:J139 J142:J143 J145:J146 J148 J150 J155 J157 J159:J161 J163:J167 J169:J172 J174 J176:J183 J186 J190 J192:L194 J196:J234 J236:J244 J246 J248:J252 K14:L14 K17 K30:K31 K37 K50:L50 K52:K53 K55:K59 K64:L64 K67 K69 K75 K84:K86 K89:K91 K93:K96 K100 K106:K107 K113:L115 K117 K119:K123 K126 K129:K132 K134:K139 K141 K144 K146:K149 K154:K157 K159:K160 K162:K165 K167:K171 K173:K176 K178:K180 K182:K183 K186:K187 K189:L190 K196:K200 K202:K213 K215 K217:K223 K225 K227:K235 K237:K241 K243 K245:K252 L21 L23 L27 L36 L43 L54 L56:L57 L59:L60 L67:L69 L71 L77:L78 L81 L84:L87 L89:L93 L96 L99:L103 L108:L110 L117:L126 L129 L131:L134 L138:L139 L141:L145 L147:L148 L151:L158 L161:L162 L164:L169 L174:L183 L185:L187 L196:L209 L213:L219 L221:L252 M2 M7 M13 M20 M118 M145 N2:P252 R2:R252 S2:S208 S210:S252">
    <cfRule type="expression" priority="2" dxfId="0" stopIfTrue="1">
      <formula>LEN(TRIM(E2))=0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scale="9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56"/>
  <sheetViews>
    <sheetView showGridLines="0" zoomScale="90" zoomScaleNormal="90" workbookViewId="0" topLeftCell="A218">
      <selection activeCell="Q238" sqref="Q238"/>
    </sheetView>
  </sheetViews>
  <sheetFormatPr defaultColWidth="9.140625" defaultRowHeight="12.75"/>
  <cols>
    <col min="1" max="1" width="10.421875" style="9" customWidth="1"/>
    <col min="2" max="2" width="0" style="132" hidden="1" customWidth="1"/>
    <col min="3" max="3" width="26.57421875" style="132" customWidth="1"/>
    <col min="4" max="4" width="23.7109375" style="132" customWidth="1"/>
    <col min="5" max="10" width="6.00390625" style="132" customWidth="1"/>
    <col min="11" max="11" width="5.140625" style="132" customWidth="1"/>
    <col min="12" max="12" width="6.00390625" style="132" customWidth="1"/>
    <col min="13" max="13" width="10.00390625" style="132" customWidth="1"/>
    <col min="14" max="14" width="14.140625" style="132" customWidth="1"/>
    <col min="15" max="15" width="12.00390625" style="132" customWidth="1"/>
    <col min="16" max="16" width="8.7109375" style="132" customWidth="1"/>
    <col min="17" max="17" width="11.421875" style="132" customWidth="1"/>
    <col min="18" max="16384" width="8.7109375" style="132" customWidth="1"/>
  </cols>
  <sheetData>
    <row r="1" spans="1:17" ht="12.75">
      <c r="A1" s="1" t="s">
        <v>447</v>
      </c>
      <c r="C1" s="1" t="s">
        <v>0</v>
      </c>
      <c r="D1" s="15" t="s">
        <v>1</v>
      </c>
      <c r="E1" s="16" t="s">
        <v>686</v>
      </c>
      <c r="F1" s="16" t="s">
        <v>687</v>
      </c>
      <c r="G1" s="16" t="s">
        <v>688</v>
      </c>
      <c r="H1" s="16" t="s">
        <v>689</v>
      </c>
      <c r="I1" s="16" t="s">
        <v>690</v>
      </c>
      <c r="J1" s="16" t="s">
        <v>691</v>
      </c>
      <c r="K1" s="16" t="s">
        <v>692</v>
      </c>
      <c r="L1" s="16" t="s">
        <v>693</v>
      </c>
      <c r="M1" s="133" t="s">
        <v>497</v>
      </c>
      <c r="N1" s="133" t="s">
        <v>498</v>
      </c>
      <c r="O1" s="133" t="s">
        <v>694</v>
      </c>
      <c r="P1" s="134" t="s">
        <v>500</v>
      </c>
      <c r="Q1" s="135" t="s">
        <v>695</v>
      </c>
    </row>
    <row r="2" spans="1:17" ht="12.75">
      <c r="A2" s="120">
        <v>1</v>
      </c>
      <c r="C2" s="7" t="s">
        <v>352</v>
      </c>
      <c r="D2" s="8" t="s">
        <v>80</v>
      </c>
      <c r="E2" s="136">
        <v>20</v>
      </c>
      <c r="F2" s="136">
        <v>32</v>
      </c>
      <c r="G2" s="137">
        <v>40</v>
      </c>
      <c r="H2" s="136">
        <v>19</v>
      </c>
      <c r="I2" s="138">
        <f>$O2</f>
        <v>200</v>
      </c>
      <c r="J2" s="136">
        <v>40</v>
      </c>
      <c r="K2" s="136">
        <v>27</v>
      </c>
      <c r="L2" s="136">
        <v>24</v>
      </c>
      <c r="M2" s="139">
        <f aca="true" t="shared" si="0" ref="M2:M65">SUM(E2:L2)</f>
        <v>402</v>
      </c>
      <c r="N2" s="139">
        <f aca="true" t="shared" si="1" ref="N2:N65">M2-LARGE(E2:L2,1)-LARGE(E2:L2,2)</f>
        <v>162</v>
      </c>
      <c r="O2" s="138">
        <v>200</v>
      </c>
      <c r="P2" s="115" t="s">
        <v>685</v>
      </c>
      <c r="Q2" s="121">
        <f aca="true" t="shared" si="2" ref="Q2:Q65">COUNTIF(E2:L2,"&lt;200")</f>
        <v>7</v>
      </c>
    </row>
    <row r="3" spans="1:17" ht="12.75">
      <c r="A3" s="120">
        <f aca="true" t="shared" si="3" ref="A3:A66">A2+1</f>
        <v>2</v>
      </c>
      <c r="C3" s="7" t="s">
        <v>2</v>
      </c>
      <c r="D3" s="8" t="s">
        <v>3</v>
      </c>
      <c r="E3" s="138">
        <f>$O3</f>
        <v>200</v>
      </c>
      <c r="F3" s="140">
        <v>53</v>
      </c>
      <c r="G3" s="137">
        <v>55</v>
      </c>
      <c r="H3" s="140">
        <v>50</v>
      </c>
      <c r="I3" s="138">
        <f>$O3</f>
        <v>200</v>
      </c>
      <c r="J3" s="138">
        <f>$O3</f>
        <v>200</v>
      </c>
      <c r="K3" s="138">
        <f>$O3</f>
        <v>200</v>
      </c>
      <c r="L3" s="138">
        <f>$O3</f>
        <v>200</v>
      </c>
      <c r="M3" s="139">
        <f t="shared" si="0"/>
        <v>1158</v>
      </c>
      <c r="N3" s="139">
        <f t="shared" si="1"/>
        <v>758</v>
      </c>
      <c r="O3" s="138">
        <v>200</v>
      </c>
      <c r="P3" s="115" t="s">
        <v>685</v>
      </c>
      <c r="Q3" s="121">
        <f t="shared" si="2"/>
        <v>3</v>
      </c>
    </row>
    <row r="4" spans="1:17" ht="12.75">
      <c r="A4" s="120">
        <f t="shared" si="3"/>
        <v>3</v>
      </c>
      <c r="C4" s="7" t="s">
        <v>370</v>
      </c>
      <c r="D4" s="8" t="s">
        <v>371</v>
      </c>
      <c r="E4" s="141">
        <v>64</v>
      </c>
      <c r="F4" s="138">
        <f>$O4</f>
        <v>200</v>
      </c>
      <c r="G4" s="138">
        <f>$O4</f>
        <v>200</v>
      </c>
      <c r="H4" s="138">
        <f>$O4</f>
        <v>200</v>
      </c>
      <c r="I4" s="140">
        <v>61</v>
      </c>
      <c r="J4" s="138">
        <f>$O4</f>
        <v>200</v>
      </c>
      <c r="K4" s="140">
        <v>63</v>
      </c>
      <c r="L4" s="140">
        <v>53</v>
      </c>
      <c r="M4" s="139">
        <f t="shared" si="0"/>
        <v>1041</v>
      </c>
      <c r="N4" s="139">
        <f t="shared" si="1"/>
        <v>641</v>
      </c>
      <c r="O4" s="138">
        <v>200</v>
      </c>
      <c r="P4" s="115" t="s">
        <v>685</v>
      </c>
      <c r="Q4" s="121">
        <f t="shared" si="2"/>
        <v>4</v>
      </c>
    </row>
    <row r="5" spans="1:17" ht="12.75">
      <c r="A5" s="120">
        <f t="shared" si="3"/>
        <v>4</v>
      </c>
      <c r="C5" s="7" t="s">
        <v>398</v>
      </c>
      <c r="D5" s="8" t="s">
        <v>399</v>
      </c>
      <c r="E5" s="138">
        <f>$O5</f>
        <v>200</v>
      </c>
      <c r="F5" s="138">
        <f>$O5</f>
        <v>200</v>
      </c>
      <c r="G5" s="142">
        <v>106</v>
      </c>
      <c r="H5" s="138">
        <f>$O5</f>
        <v>200</v>
      </c>
      <c r="I5" s="141">
        <v>67</v>
      </c>
      <c r="J5" s="138">
        <f>$O5</f>
        <v>200</v>
      </c>
      <c r="K5" s="141">
        <v>69</v>
      </c>
      <c r="L5" s="138">
        <f>$O5</f>
        <v>200</v>
      </c>
      <c r="M5" s="139">
        <f t="shared" si="0"/>
        <v>1242</v>
      </c>
      <c r="N5" s="139">
        <f t="shared" si="1"/>
        <v>842</v>
      </c>
      <c r="O5" s="138">
        <v>200</v>
      </c>
      <c r="P5" s="115" t="s">
        <v>685</v>
      </c>
      <c r="Q5" s="121">
        <f t="shared" si="2"/>
        <v>3</v>
      </c>
    </row>
    <row r="6" spans="1:17" ht="12.75">
      <c r="A6" s="120">
        <f t="shared" si="3"/>
        <v>5</v>
      </c>
      <c r="C6" s="7" t="s">
        <v>6</v>
      </c>
      <c r="D6" s="8" t="s">
        <v>7</v>
      </c>
      <c r="E6" s="138">
        <f>$O6</f>
        <v>200</v>
      </c>
      <c r="F6" s="136">
        <v>5</v>
      </c>
      <c r="G6" s="136">
        <v>4</v>
      </c>
      <c r="H6" s="136">
        <v>4</v>
      </c>
      <c r="I6" s="136">
        <v>5</v>
      </c>
      <c r="J6" s="18">
        <v>4</v>
      </c>
      <c r="K6" s="136">
        <v>15</v>
      </c>
      <c r="L6" s="136">
        <v>11</v>
      </c>
      <c r="M6" s="139">
        <f t="shared" si="0"/>
        <v>248</v>
      </c>
      <c r="N6" s="139">
        <f t="shared" si="1"/>
        <v>33</v>
      </c>
      <c r="O6" s="138">
        <v>200</v>
      </c>
      <c r="P6" s="115" t="s">
        <v>685</v>
      </c>
      <c r="Q6" s="121">
        <f t="shared" si="2"/>
        <v>7</v>
      </c>
    </row>
    <row r="7" spans="1:17" ht="12.75">
      <c r="A7" s="120">
        <f t="shared" si="3"/>
        <v>6</v>
      </c>
      <c r="C7" s="7" t="s">
        <v>395</v>
      </c>
      <c r="D7" s="8" t="s">
        <v>109</v>
      </c>
      <c r="E7" s="138">
        <f>$O7</f>
        <v>200</v>
      </c>
      <c r="F7" s="138">
        <f>$O7</f>
        <v>200</v>
      </c>
      <c r="G7" s="138">
        <f>$O7</f>
        <v>200</v>
      </c>
      <c r="H7" s="138">
        <f>$O7</f>
        <v>200</v>
      </c>
      <c r="I7" s="138">
        <f>$O7</f>
        <v>200</v>
      </c>
      <c r="J7" s="140">
        <v>92</v>
      </c>
      <c r="K7" s="140">
        <v>60</v>
      </c>
      <c r="L7" s="138">
        <f>$O7</f>
        <v>200</v>
      </c>
      <c r="M7" s="139">
        <f t="shared" si="0"/>
        <v>1352</v>
      </c>
      <c r="N7" s="139">
        <f t="shared" si="1"/>
        <v>952</v>
      </c>
      <c r="O7" s="138">
        <v>200</v>
      </c>
      <c r="P7" s="115" t="s">
        <v>696</v>
      </c>
      <c r="Q7" s="121">
        <f t="shared" si="2"/>
        <v>2</v>
      </c>
    </row>
    <row r="8" spans="1:17" ht="12.75">
      <c r="A8" s="120">
        <f t="shared" si="3"/>
        <v>7</v>
      </c>
      <c r="C8" s="7" t="s">
        <v>406</v>
      </c>
      <c r="D8" s="8" t="s">
        <v>9</v>
      </c>
      <c r="E8" s="141">
        <v>78</v>
      </c>
      <c r="F8" s="141">
        <v>88</v>
      </c>
      <c r="G8" s="141">
        <v>103</v>
      </c>
      <c r="H8" s="141">
        <v>73</v>
      </c>
      <c r="I8" s="138">
        <f>$O8</f>
        <v>200</v>
      </c>
      <c r="J8" s="138">
        <f>$O8</f>
        <v>200</v>
      </c>
      <c r="K8" s="138">
        <f>$O8</f>
        <v>200</v>
      </c>
      <c r="L8" s="141">
        <v>66</v>
      </c>
      <c r="M8" s="139">
        <f t="shared" si="0"/>
        <v>1008</v>
      </c>
      <c r="N8" s="139">
        <f t="shared" si="1"/>
        <v>608</v>
      </c>
      <c r="O8" s="138">
        <v>200</v>
      </c>
      <c r="P8" s="115" t="s">
        <v>696</v>
      </c>
      <c r="Q8" s="121">
        <f t="shared" si="2"/>
        <v>5</v>
      </c>
    </row>
    <row r="9" spans="1:17" ht="12.75">
      <c r="A9" s="120">
        <f t="shared" si="3"/>
        <v>8</v>
      </c>
      <c r="C9" s="7" t="s">
        <v>697</v>
      </c>
      <c r="D9" s="8" t="s">
        <v>344</v>
      </c>
      <c r="E9" s="140">
        <v>48</v>
      </c>
      <c r="F9" s="137">
        <v>48</v>
      </c>
      <c r="G9" s="137">
        <v>50</v>
      </c>
      <c r="H9" s="137">
        <v>37</v>
      </c>
      <c r="I9" s="137">
        <v>37</v>
      </c>
      <c r="J9" s="137">
        <v>64</v>
      </c>
      <c r="K9" s="137">
        <v>50</v>
      </c>
      <c r="L9" s="140">
        <v>50</v>
      </c>
      <c r="M9" s="139">
        <f t="shared" si="0"/>
        <v>384</v>
      </c>
      <c r="N9" s="139">
        <f t="shared" si="1"/>
        <v>270</v>
      </c>
      <c r="O9" s="138">
        <v>200</v>
      </c>
      <c r="P9" s="115" t="s">
        <v>685</v>
      </c>
      <c r="Q9" s="121">
        <f t="shared" si="2"/>
        <v>8</v>
      </c>
    </row>
    <row r="10" spans="1:17" ht="12.75">
      <c r="A10" s="120">
        <f t="shared" si="3"/>
        <v>9</v>
      </c>
      <c r="C10" s="7" t="s">
        <v>14</v>
      </c>
      <c r="D10" s="8" t="s">
        <v>39</v>
      </c>
      <c r="E10" s="136">
        <v>21</v>
      </c>
      <c r="F10" s="136">
        <v>30</v>
      </c>
      <c r="G10" s="136">
        <v>28</v>
      </c>
      <c r="H10" s="136">
        <v>15</v>
      </c>
      <c r="I10" s="136">
        <v>15</v>
      </c>
      <c r="J10" s="138">
        <f>$O10</f>
        <v>200</v>
      </c>
      <c r="K10" s="136">
        <v>20</v>
      </c>
      <c r="L10" s="136">
        <v>15</v>
      </c>
      <c r="M10" s="139">
        <f t="shared" si="0"/>
        <v>344</v>
      </c>
      <c r="N10" s="139">
        <f t="shared" si="1"/>
        <v>114</v>
      </c>
      <c r="O10" s="138">
        <v>200</v>
      </c>
      <c r="P10" s="115" t="s">
        <v>685</v>
      </c>
      <c r="Q10" s="121">
        <f t="shared" si="2"/>
        <v>7</v>
      </c>
    </row>
    <row r="11" spans="1:17" ht="12.75">
      <c r="A11" s="120">
        <f t="shared" si="3"/>
        <v>10</v>
      </c>
      <c r="C11" s="7" t="s">
        <v>390</v>
      </c>
      <c r="D11" s="8" t="s">
        <v>332</v>
      </c>
      <c r="E11" s="141">
        <v>67</v>
      </c>
      <c r="F11" s="138">
        <f>$O11</f>
        <v>200</v>
      </c>
      <c r="G11" s="138">
        <f>$O11</f>
        <v>200</v>
      </c>
      <c r="H11" s="138">
        <f>$O11</f>
        <v>200</v>
      </c>
      <c r="I11" s="138">
        <f>$O11</f>
        <v>200</v>
      </c>
      <c r="J11" s="137">
        <v>65</v>
      </c>
      <c r="K11" s="138">
        <f>$O11</f>
        <v>200</v>
      </c>
      <c r="L11" s="138">
        <f>$O11</f>
        <v>200</v>
      </c>
      <c r="M11" s="139">
        <f t="shared" si="0"/>
        <v>1332</v>
      </c>
      <c r="N11" s="139">
        <f t="shared" si="1"/>
        <v>932</v>
      </c>
      <c r="O11" s="138">
        <v>200</v>
      </c>
      <c r="P11" s="115" t="s">
        <v>685</v>
      </c>
      <c r="Q11" s="121">
        <f t="shared" si="2"/>
        <v>2</v>
      </c>
    </row>
    <row r="12" spans="1:17" ht="12.75">
      <c r="A12" s="120">
        <f t="shared" si="3"/>
        <v>11</v>
      </c>
      <c r="C12" s="7" t="s">
        <v>373</v>
      </c>
      <c r="D12" s="8" t="s">
        <v>318</v>
      </c>
      <c r="E12" s="138">
        <f aca="true" t="shared" si="4" ref="E12:F14">$O12</f>
        <v>200</v>
      </c>
      <c r="F12" s="138">
        <f t="shared" si="4"/>
        <v>200</v>
      </c>
      <c r="G12" s="140">
        <v>62</v>
      </c>
      <c r="H12" s="140">
        <v>52</v>
      </c>
      <c r="I12" s="138">
        <f>$O12</f>
        <v>200</v>
      </c>
      <c r="J12" s="138">
        <f>$O12</f>
        <v>200</v>
      </c>
      <c r="K12" s="138">
        <f>$O12</f>
        <v>200</v>
      </c>
      <c r="L12" s="138">
        <f>$O12</f>
        <v>200</v>
      </c>
      <c r="M12" s="139">
        <f t="shared" si="0"/>
        <v>1314</v>
      </c>
      <c r="N12" s="139">
        <f t="shared" si="1"/>
        <v>914</v>
      </c>
      <c r="O12" s="138">
        <v>200</v>
      </c>
      <c r="P12" s="115" t="s">
        <v>685</v>
      </c>
      <c r="Q12" s="121">
        <f t="shared" si="2"/>
        <v>2</v>
      </c>
    </row>
    <row r="13" spans="1:17" ht="12.75">
      <c r="A13" s="120">
        <f t="shared" si="3"/>
        <v>12</v>
      </c>
      <c r="C13" s="7" t="s">
        <v>339</v>
      </c>
      <c r="D13" s="8" t="s">
        <v>168</v>
      </c>
      <c r="E13" s="138">
        <f t="shared" si="4"/>
        <v>200</v>
      </c>
      <c r="F13" s="138">
        <f t="shared" si="4"/>
        <v>200</v>
      </c>
      <c r="G13" s="138">
        <f>$O13</f>
        <v>200</v>
      </c>
      <c r="H13" s="136">
        <v>11</v>
      </c>
      <c r="I13" s="136">
        <v>19</v>
      </c>
      <c r="J13" s="136">
        <v>35</v>
      </c>
      <c r="K13" s="138">
        <f>$O13</f>
        <v>200</v>
      </c>
      <c r="L13" s="136">
        <v>18</v>
      </c>
      <c r="M13" s="139">
        <f t="shared" si="0"/>
        <v>883</v>
      </c>
      <c r="N13" s="139">
        <f t="shared" si="1"/>
        <v>483</v>
      </c>
      <c r="O13" s="138">
        <v>200</v>
      </c>
      <c r="P13" s="115" t="s">
        <v>685</v>
      </c>
      <c r="Q13" s="121">
        <f t="shared" si="2"/>
        <v>4</v>
      </c>
    </row>
    <row r="14" spans="1:17" ht="12.75">
      <c r="A14" s="120">
        <f t="shared" si="3"/>
        <v>13</v>
      </c>
      <c r="C14" s="7" t="s">
        <v>698</v>
      </c>
      <c r="D14" s="8" t="s">
        <v>24</v>
      </c>
      <c r="E14" s="138">
        <f t="shared" si="4"/>
        <v>200</v>
      </c>
      <c r="F14" s="138">
        <f t="shared" si="4"/>
        <v>200</v>
      </c>
      <c r="G14" s="138">
        <f>$O14</f>
        <v>200</v>
      </c>
      <c r="H14" s="138">
        <f>$O14</f>
        <v>200</v>
      </c>
      <c r="I14" s="138">
        <f>$O14</f>
        <v>200</v>
      </c>
      <c r="J14" s="140">
        <v>96</v>
      </c>
      <c r="K14" s="138">
        <f>$O14</f>
        <v>200</v>
      </c>
      <c r="L14" s="138">
        <f>$O14</f>
        <v>200</v>
      </c>
      <c r="M14" s="139">
        <f t="shared" si="0"/>
        <v>1496</v>
      </c>
      <c r="N14" s="139">
        <f t="shared" si="1"/>
        <v>1096</v>
      </c>
      <c r="O14" s="138">
        <v>200</v>
      </c>
      <c r="P14" s="115" t="s">
        <v>685</v>
      </c>
      <c r="Q14" s="121">
        <f t="shared" si="2"/>
        <v>1</v>
      </c>
    </row>
    <row r="15" spans="1:17" ht="12.75">
      <c r="A15" s="120">
        <f t="shared" si="3"/>
        <v>14</v>
      </c>
      <c r="C15" s="7" t="s">
        <v>375</v>
      </c>
      <c r="D15" s="8" t="s">
        <v>376</v>
      </c>
      <c r="E15" s="138">
        <f>$O15</f>
        <v>200</v>
      </c>
      <c r="F15" s="140">
        <v>65</v>
      </c>
      <c r="G15" s="140">
        <v>77</v>
      </c>
      <c r="H15" s="140">
        <v>55</v>
      </c>
      <c r="I15" s="138">
        <f>$O15</f>
        <v>200</v>
      </c>
      <c r="J15" s="138">
        <f>$O15</f>
        <v>200</v>
      </c>
      <c r="K15" s="138">
        <f>$O15</f>
        <v>200</v>
      </c>
      <c r="L15" s="138">
        <f>$O15</f>
        <v>200</v>
      </c>
      <c r="M15" s="139">
        <f t="shared" si="0"/>
        <v>1197</v>
      </c>
      <c r="N15" s="139">
        <f t="shared" si="1"/>
        <v>797</v>
      </c>
      <c r="O15" s="138">
        <v>200</v>
      </c>
      <c r="P15" s="115" t="s">
        <v>685</v>
      </c>
      <c r="Q15" s="121">
        <f t="shared" si="2"/>
        <v>3</v>
      </c>
    </row>
    <row r="16" spans="1:17" ht="12.75">
      <c r="A16" s="120">
        <f t="shared" si="3"/>
        <v>15</v>
      </c>
      <c r="C16" s="7" t="s">
        <v>699</v>
      </c>
      <c r="D16" s="8" t="s">
        <v>63</v>
      </c>
      <c r="E16" s="138">
        <f>$O16</f>
        <v>200</v>
      </c>
      <c r="F16" s="138">
        <f aca="true" t="shared" si="5" ref="F16:F23">$O16</f>
        <v>200</v>
      </c>
      <c r="G16" s="142">
        <v>108</v>
      </c>
      <c r="H16" s="138">
        <f aca="true" t="shared" si="6" ref="H16:H21">$O16</f>
        <v>200</v>
      </c>
      <c r="I16" s="138">
        <f>$O16</f>
        <v>200</v>
      </c>
      <c r="J16" s="138">
        <f>$O16</f>
        <v>200</v>
      </c>
      <c r="K16" s="138">
        <f>$O16</f>
        <v>200</v>
      </c>
      <c r="L16" s="138">
        <f>$O16</f>
        <v>200</v>
      </c>
      <c r="M16" s="139">
        <f t="shared" si="0"/>
        <v>1508</v>
      </c>
      <c r="N16" s="139">
        <f t="shared" si="1"/>
        <v>1108</v>
      </c>
      <c r="O16" s="138">
        <v>200</v>
      </c>
      <c r="P16" s="115" t="s">
        <v>685</v>
      </c>
      <c r="Q16" s="121">
        <f t="shared" si="2"/>
        <v>1</v>
      </c>
    </row>
    <row r="17" spans="1:17" ht="12.75">
      <c r="A17" s="120">
        <f t="shared" si="3"/>
        <v>16</v>
      </c>
      <c r="C17" s="7" t="s">
        <v>29</v>
      </c>
      <c r="D17" s="8" t="s">
        <v>151</v>
      </c>
      <c r="E17" s="138">
        <f>$O17</f>
        <v>200</v>
      </c>
      <c r="F17" s="138">
        <f t="shared" si="5"/>
        <v>200</v>
      </c>
      <c r="G17" s="138">
        <f>$O17</f>
        <v>200</v>
      </c>
      <c r="H17" s="138">
        <f t="shared" si="6"/>
        <v>200</v>
      </c>
      <c r="I17" s="137">
        <v>30</v>
      </c>
      <c r="J17" s="138">
        <f>$O17</f>
        <v>200</v>
      </c>
      <c r="K17" s="136">
        <v>24</v>
      </c>
      <c r="L17" s="136">
        <v>27</v>
      </c>
      <c r="M17" s="139">
        <f t="shared" si="0"/>
        <v>1081</v>
      </c>
      <c r="N17" s="139">
        <f t="shared" si="1"/>
        <v>681</v>
      </c>
      <c r="O17" s="138">
        <v>200</v>
      </c>
      <c r="P17" s="115" t="s">
        <v>685</v>
      </c>
      <c r="Q17" s="121">
        <f t="shared" si="2"/>
        <v>3</v>
      </c>
    </row>
    <row r="18" spans="1:17" ht="12.75">
      <c r="A18" s="120">
        <f t="shared" si="3"/>
        <v>17</v>
      </c>
      <c r="C18" s="7" t="s">
        <v>700</v>
      </c>
      <c r="D18" s="8"/>
      <c r="E18" s="138">
        <f>$O18</f>
        <v>200</v>
      </c>
      <c r="F18" s="138">
        <f t="shared" si="5"/>
        <v>200</v>
      </c>
      <c r="G18" s="138">
        <f>$O18</f>
        <v>200</v>
      </c>
      <c r="H18" s="138">
        <f t="shared" si="6"/>
        <v>200</v>
      </c>
      <c r="I18" s="138">
        <f>$O18</f>
        <v>200</v>
      </c>
      <c r="J18" s="138">
        <f>$O18</f>
        <v>200</v>
      </c>
      <c r="K18" s="136">
        <v>13</v>
      </c>
      <c r="L18" s="138">
        <f>$O18</f>
        <v>200</v>
      </c>
      <c r="M18" s="139">
        <f t="shared" si="0"/>
        <v>1413</v>
      </c>
      <c r="N18" s="139">
        <f t="shared" si="1"/>
        <v>1013</v>
      </c>
      <c r="O18" s="138">
        <v>200</v>
      </c>
      <c r="P18" s="115" t="s">
        <v>685</v>
      </c>
      <c r="Q18" s="121">
        <f t="shared" si="2"/>
        <v>1</v>
      </c>
    </row>
    <row r="19" spans="1:17" ht="12.75">
      <c r="A19" s="120">
        <f t="shared" si="3"/>
        <v>18</v>
      </c>
      <c r="C19" s="7" t="s">
        <v>422</v>
      </c>
      <c r="D19" s="8" t="s">
        <v>423</v>
      </c>
      <c r="E19" s="141">
        <v>77</v>
      </c>
      <c r="F19" s="138">
        <f t="shared" si="5"/>
        <v>200</v>
      </c>
      <c r="G19" s="138">
        <f>$O19</f>
        <v>200</v>
      </c>
      <c r="H19" s="138">
        <f t="shared" si="6"/>
        <v>200</v>
      </c>
      <c r="I19" s="138">
        <f>$O19</f>
        <v>200</v>
      </c>
      <c r="J19" s="138">
        <f>$O19</f>
        <v>200</v>
      </c>
      <c r="K19" s="138">
        <f>$O19</f>
        <v>200</v>
      </c>
      <c r="L19" s="138">
        <f>$O19</f>
        <v>200</v>
      </c>
      <c r="M19" s="139">
        <f t="shared" si="0"/>
        <v>1477</v>
      </c>
      <c r="N19" s="139">
        <f t="shared" si="1"/>
        <v>1077</v>
      </c>
      <c r="O19" s="138">
        <v>200</v>
      </c>
      <c r="P19" s="115" t="s">
        <v>696</v>
      </c>
      <c r="Q19" s="121">
        <f t="shared" si="2"/>
        <v>1</v>
      </c>
    </row>
    <row r="20" spans="1:17" ht="12.75">
      <c r="A20" s="120">
        <f t="shared" si="3"/>
        <v>19</v>
      </c>
      <c r="C20" s="7" t="s">
        <v>31</v>
      </c>
      <c r="D20" s="8" t="s">
        <v>24</v>
      </c>
      <c r="E20" s="138">
        <f>$O20</f>
        <v>200</v>
      </c>
      <c r="F20" s="138">
        <f t="shared" si="5"/>
        <v>200</v>
      </c>
      <c r="G20" s="136">
        <v>21</v>
      </c>
      <c r="H20" s="138">
        <f t="shared" si="6"/>
        <v>200</v>
      </c>
      <c r="I20" s="138">
        <f>$O20</f>
        <v>200</v>
      </c>
      <c r="J20" s="138">
        <f>$O20</f>
        <v>200</v>
      </c>
      <c r="K20" s="136">
        <v>23</v>
      </c>
      <c r="L20" s="136">
        <v>14</v>
      </c>
      <c r="M20" s="139">
        <f t="shared" si="0"/>
        <v>1058</v>
      </c>
      <c r="N20" s="139">
        <f t="shared" si="1"/>
        <v>658</v>
      </c>
      <c r="O20" s="138">
        <v>200</v>
      </c>
      <c r="P20" s="115" t="s">
        <v>685</v>
      </c>
      <c r="Q20" s="121">
        <f t="shared" si="2"/>
        <v>3</v>
      </c>
    </row>
    <row r="21" spans="1:17" ht="12.75">
      <c r="A21" s="120">
        <f t="shared" si="3"/>
        <v>20</v>
      </c>
      <c r="C21" s="7" t="s">
        <v>33</v>
      </c>
      <c r="D21" s="8" t="s">
        <v>344</v>
      </c>
      <c r="E21" s="138">
        <f>$O21</f>
        <v>200</v>
      </c>
      <c r="F21" s="138">
        <f t="shared" si="5"/>
        <v>200</v>
      </c>
      <c r="G21" s="138">
        <f>$O21</f>
        <v>200</v>
      </c>
      <c r="H21" s="138">
        <f t="shared" si="6"/>
        <v>200</v>
      </c>
      <c r="I21" s="138">
        <f>$O21</f>
        <v>200</v>
      </c>
      <c r="J21" s="138">
        <f>$O21</f>
        <v>200</v>
      </c>
      <c r="K21" s="138">
        <f>$O21</f>
        <v>200</v>
      </c>
      <c r="L21" s="140">
        <v>54</v>
      </c>
      <c r="M21" s="139">
        <f t="shared" si="0"/>
        <v>1454</v>
      </c>
      <c r="N21" s="139">
        <f t="shared" si="1"/>
        <v>1054</v>
      </c>
      <c r="O21" s="138">
        <v>200</v>
      </c>
      <c r="P21" s="115" t="s">
        <v>685</v>
      </c>
      <c r="Q21" s="121">
        <f t="shared" si="2"/>
        <v>1</v>
      </c>
    </row>
    <row r="22" spans="1:17" ht="12.75">
      <c r="A22" s="120">
        <f t="shared" si="3"/>
        <v>21</v>
      </c>
      <c r="C22" s="7" t="s">
        <v>369</v>
      </c>
      <c r="D22" s="8" t="s">
        <v>368</v>
      </c>
      <c r="E22" s="141">
        <v>66</v>
      </c>
      <c r="F22" s="138">
        <f t="shared" si="5"/>
        <v>200</v>
      </c>
      <c r="G22" s="140">
        <v>75</v>
      </c>
      <c r="H22" s="140">
        <v>57</v>
      </c>
      <c r="I22" s="140">
        <v>49</v>
      </c>
      <c r="J22" s="140">
        <v>91</v>
      </c>
      <c r="K22" s="140">
        <v>64</v>
      </c>
      <c r="L22" s="138">
        <f aca="true" t="shared" si="7" ref="L22:L30">$O22</f>
        <v>200</v>
      </c>
      <c r="M22" s="139">
        <f t="shared" si="0"/>
        <v>802</v>
      </c>
      <c r="N22" s="139">
        <f t="shared" si="1"/>
        <v>402</v>
      </c>
      <c r="O22" s="138">
        <v>200</v>
      </c>
      <c r="P22" s="115" t="s">
        <v>685</v>
      </c>
      <c r="Q22" s="121">
        <f t="shared" si="2"/>
        <v>6</v>
      </c>
    </row>
    <row r="23" spans="1:17" ht="12.75">
      <c r="A23" s="120">
        <f t="shared" si="3"/>
        <v>22</v>
      </c>
      <c r="C23" s="7" t="s">
        <v>434</v>
      </c>
      <c r="D23" s="8" t="s">
        <v>157</v>
      </c>
      <c r="E23" s="138">
        <f aca="true" t="shared" si="8" ref="E23:E30">$O23</f>
        <v>200</v>
      </c>
      <c r="F23" s="138">
        <f t="shared" si="5"/>
        <v>200</v>
      </c>
      <c r="G23" s="138">
        <f>$O23</f>
        <v>200</v>
      </c>
      <c r="H23" s="138">
        <f>$O23</f>
        <v>200</v>
      </c>
      <c r="I23" s="138">
        <f>$O23</f>
        <v>200</v>
      </c>
      <c r="J23" s="141">
        <v>100</v>
      </c>
      <c r="K23" s="138">
        <f aca="true" t="shared" si="9" ref="K23:K29">$O23</f>
        <v>200</v>
      </c>
      <c r="L23" s="138">
        <f t="shared" si="7"/>
        <v>200</v>
      </c>
      <c r="M23" s="139">
        <f t="shared" si="0"/>
        <v>1500</v>
      </c>
      <c r="N23" s="139">
        <f t="shared" si="1"/>
        <v>1100</v>
      </c>
      <c r="O23" s="138">
        <v>200</v>
      </c>
      <c r="P23" s="115" t="s">
        <v>685</v>
      </c>
      <c r="Q23" s="121">
        <f t="shared" si="2"/>
        <v>1</v>
      </c>
    </row>
    <row r="24" spans="1:17" ht="12.75">
      <c r="A24" s="120">
        <f t="shared" si="3"/>
        <v>23</v>
      </c>
      <c r="C24" s="7" t="s">
        <v>341</v>
      </c>
      <c r="D24" s="8" t="s">
        <v>136</v>
      </c>
      <c r="E24" s="138">
        <f t="shared" si="8"/>
        <v>200</v>
      </c>
      <c r="F24" s="136">
        <v>12</v>
      </c>
      <c r="G24" s="136">
        <v>17</v>
      </c>
      <c r="H24" s="138">
        <f aca="true" t="shared" si="10" ref="H24:J26">$O24</f>
        <v>200</v>
      </c>
      <c r="I24" s="138">
        <f t="shared" si="10"/>
        <v>200</v>
      </c>
      <c r="J24" s="138">
        <f t="shared" si="10"/>
        <v>200</v>
      </c>
      <c r="K24" s="138">
        <f t="shared" si="9"/>
        <v>200</v>
      </c>
      <c r="L24" s="138">
        <f t="shared" si="7"/>
        <v>200</v>
      </c>
      <c r="M24" s="139">
        <f t="shared" si="0"/>
        <v>1229</v>
      </c>
      <c r="N24" s="139">
        <f t="shared" si="1"/>
        <v>829</v>
      </c>
      <c r="O24" s="138">
        <v>200</v>
      </c>
      <c r="P24" s="115" t="s">
        <v>685</v>
      </c>
      <c r="Q24" s="121">
        <f t="shared" si="2"/>
        <v>2</v>
      </c>
    </row>
    <row r="25" spans="1:17" ht="12.75">
      <c r="A25" s="120">
        <f t="shared" si="3"/>
        <v>24</v>
      </c>
      <c r="C25" s="7" t="s">
        <v>409</v>
      </c>
      <c r="D25" s="8" t="s">
        <v>327</v>
      </c>
      <c r="E25" s="138">
        <f t="shared" si="8"/>
        <v>200</v>
      </c>
      <c r="F25" s="140">
        <v>69</v>
      </c>
      <c r="G25" s="140">
        <v>85</v>
      </c>
      <c r="H25" s="138">
        <f t="shared" si="10"/>
        <v>200</v>
      </c>
      <c r="I25" s="138">
        <f t="shared" si="10"/>
        <v>200</v>
      </c>
      <c r="J25" s="138">
        <f t="shared" si="10"/>
        <v>200</v>
      </c>
      <c r="K25" s="138">
        <f t="shared" si="9"/>
        <v>200</v>
      </c>
      <c r="L25" s="138">
        <f t="shared" si="7"/>
        <v>200</v>
      </c>
      <c r="M25" s="139">
        <f t="shared" si="0"/>
        <v>1354</v>
      </c>
      <c r="N25" s="139">
        <f t="shared" si="1"/>
        <v>954</v>
      </c>
      <c r="O25" s="138">
        <v>200</v>
      </c>
      <c r="P25" s="115" t="s">
        <v>696</v>
      </c>
      <c r="Q25" s="121">
        <f t="shared" si="2"/>
        <v>2</v>
      </c>
    </row>
    <row r="26" spans="1:17" ht="12.75">
      <c r="A26" s="120">
        <f t="shared" si="3"/>
        <v>25</v>
      </c>
      <c r="C26" s="7" t="s">
        <v>364</v>
      </c>
      <c r="D26" s="8" t="s">
        <v>344</v>
      </c>
      <c r="E26" s="138">
        <f t="shared" si="8"/>
        <v>200</v>
      </c>
      <c r="F26" s="138">
        <f>$O26</f>
        <v>200</v>
      </c>
      <c r="G26" s="137">
        <v>56</v>
      </c>
      <c r="H26" s="138">
        <f t="shared" si="10"/>
        <v>200</v>
      </c>
      <c r="I26" s="138">
        <f t="shared" si="10"/>
        <v>200</v>
      </c>
      <c r="J26" s="138">
        <f t="shared" si="10"/>
        <v>200</v>
      </c>
      <c r="K26" s="138">
        <f t="shared" si="9"/>
        <v>200</v>
      </c>
      <c r="L26" s="138">
        <f t="shared" si="7"/>
        <v>200</v>
      </c>
      <c r="M26" s="139">
        <f t="shared" si="0"/>
        <v>1456</v>
      </c>
      <c r="N26" s="139">
        <f t="shared" si="1"/>
        <v>1056</v>
      </c>
      <c r="O26" s="138">
        <v>200</v>
      </c>
      <c r="P26" s="115" t="s">
        <v>696</v>
      </c>
      <c r="Q26" s="121">
        <f t="shared" si="2"/>
        <v>1</v>
      </c>
    </row>
    <row r="27" spans="1:17" ht="12.75">
      <c r="A27" s="120">
        <f t="shared" si="3"/>
        <v>26</v>
      </c>
      <c r="C27" s="7" t="s">
        <v>42</v>
      </c>
      <c r="D27" s="8" t="s">
        <v>344</v>
      </c>
      <c r="E27" s="138">
        <f t="shared" si="8"/>
        <v>200</v>
      </c>
      <c r="F27" s="136">
        <v>15</v>
      </c>
      <c r="G27" s="138">
        <f>$O27</f>
        <v>200</v>
      </c>
      <c r="H27" s="138">
        <f>$O27</f>
        <v>200</v>
      </c>
      <c r="I27" s="138">
        <f>$O27</f>
        <v>200</v>
      </c>
      <c r="J27" s="18">
        <v>15</v>
      </c>
      <c r="K27" s="138">
        <f t="shared" si="9"/>
        <v>200</v>
      </c>
      <c r="L27" s="138">
        <f t="shared" si="7"/>
        <v>200</v>
      </c>
      <c r="M27" s="139">
        <f t="shared" si="0"/>
        <v>1230</v>
      </c>
      <c r="N27" s="139">
        <f t="shared" si="1"/>
        <v>830</v>
      </c>
      <c r="O27" s="138">
        <v>200</v>
      </c>
      <c r="P27" s="115" t="s">
        <v>685</v>
      </c>
      <c r="Q27" s="121">
        <f t="shared" si="2"/>
        <v>2</v>
      </c>
    </row>
    <row r="28" spans="1:17" ht="12.75">
      <c r="A28" s="120">
        <f t="shared" si="3"/>
        <v>27</v>
      </c>
      <c r="C28" s="7" t="s">
        <v>483</v>
      </c>
      <c r="D28" s="8" t="s">
        <v>9</v>
      </c>
      <c r="E28" s="138">
        <f t="shared" si="8"/>
        <v>200</v>
      </c>
      <c r="F28" s="138">
        <f>$O28</f>
        <v>200</v>
      </c>
      <c r="G28" s="140">
        <v>59</v>
      </c>
      <c r="H28" s="138">
        <f aca="true" t="shared" si="11" ref="H28:H33">$O28</f>
        <v>200</v>
      </c>
      <c r="I28" s="137">
        <v>36</v>
      </c>
      <c r="J28" s="138">
        <f>$O28</f>
        <v>200</v>
      </c>
      <c r="K28" s="138">
        <f t="shared" si="9"/>
        <v>200</v>
      </c>
      <c r="L28" s="138">
        <f t="shared" si="7"/>
        <v>200</v>
      </c>
      <c r="M28" s="139">
        <f t="shared" si="0"/>
        <v>1295</v>
      </c>
      <c r="N28" s="139">
        <f t="shared" si="1"/>
        <v>895</v>
      </c>
      <c r="O28" s="138">
        <v>200</v>
      </c>
      <c r="P28" s="115" t="s">
        <v>685</v>
      </c>
      <c r="Q28" s="121">
        <f t="shared" si="2"/>
        <v>2</v>
      </c>
    </row>
    <row r="29" spans="1:17" ht="12.75">
      <c r="A29" s="120">
        <f t="shared" si="3"/>
        <v>28</v>
      </c>
      <c r="C29" s="7" t="s">
        <v>330</v>
      </c>
      <c r="D29" s="8" t="s">
        <v>331</v>
      </c>
      <c r="E29" s="138">
        <f t="shared" si="8"/>
        <v>200</v>
      </c>
      <c r="F29" s="140">
        <v>70</v>
      </c>
      <c r="G29" s="140">
        <v>80</v>
      </c>
      <c r="H29" s="138">
        <f t="shared" si="11"/>
        <v>200</v>
      </c>
      <c r="I29" s="138">
        <f>$O29</f>
        <v>200</v>
      </c>
      <c r="J29" s="138">
        <f>$O29</f>
        <v>200</v>
      </c>
      <c r="K29" s="138">
        <f t="shared" si="9"/>
        <v>200</v>
      </c>
      <c r="L29" s="138">
        <f t="shared" si="7"/>
        <v>200</v>
      </c>
      <c r="M29" s="139">
        <f t="shared" si="0"/>
        <v>1350</v>
      </c>
      <c r="N29" s="139">
        <f t="shared" si="1"/>
        <v>950</v>
      </c>
      <c r="O29" s="138">
        <v>200</v>
      </c>
      <c r="P29" s="115" t="s">
        <v>696</v>
      </c>
      <c r="Q29" s="121">
        <f t="shared" si="2"/>
        <v>2</v>
      </c>
    </row>
    <row r="30" spans="1:17" ht="12.75">
      <c r="A30" s="120">
        <f t="shared" si="3"/>
        <v>29</v>
      </c>
      <c r="C30" s="7" t="s">
        <v>405</v>
      </c>
      <c r="D30" s="8" t="s">
        <v>109</v>
      </c>
      <c r="E30" s="138">
        <f t="shared" si="8"/>
        <v>200</v>
      </c>
      <c r="F30" s="138">
        <f>$O30</f>
        <v>200</v>
      </c>
      <c r="G30" s="138">
        <f>$O30</f>
        <v>200</v>
      </c>
      <c r="H30" s="138">
        <f t="shared" si="11"/>
        <v>200</v>
      </c>
      <c r="I30" s="138">
        <f>$O30</f>
        <v>200</v>
      </c>
      <c r="J30" s="141">
        <v>98</v>
      </c>
      <c r="K30" s="140">
        <v>67</v>
      </c>
      <c r="L30" s="138">
        <f t="shared" si="7"/>
        <v>200</v>
      </c>
      <c r="M30" s="139">
        <f t="shared" si="0"/>
        <v>1365</v>
      </c>
      <c r="N30" s="139">
        <f t="shared" si="1"/>
        <v>965</v>
      </c>
      <c r="O30" s="138">
        <v>200</v>
      </c>
      <c r="P30" s="115" t="s">
        <v>696</v>
      </c>
      <c r="Q30" s="121">
        <f t="shared" si="2"/>
        <v>2</v>
      </c>
    </row>
    <row r="31" spans="1:17" ht="12.75">
      <c r="A31" s="120">
        <f t="shared" si="3"/>
        <v>30</v>
      </c>
      <c r="C31" s="7" t="s">
        <v>50</v>
      </c>
      <c r="D31" s="8"/>
      <c r="E31" s="136">
        <v>5</v>
      </c>
      <c r="F31" s="138">
        <f aca="true" t="shared" si="12" ref="F31:F36">$O31</f>
        <v>200</v>
      </c>
      <c r="G31" s="136">
        <v>6</v>
      </c>
      <c r="H31" s="138">
        <f t="shared" si="11"/>
        <v>200</v>
      </c>
      <c r="I31" s="136">
        <v>1</v>
      </c>
      <c r="J31" s="18">
        <v>5</v>
      </c>
      <c r="K31" s="136">
        <v>4</v>
      </c>
      <c r="L31" s="136">
        <v>1</v>
      </c>
      <c r="M31" s="139">
        <f t="shared" si="0"/>
        <v>422</v>
      </c>
      <c r="N31" s="139">
        <f t="shared" si="1"/>
        <v>22</v>
      </c>
      <c r="O31" s="138">
        <v>200</v>
      </c>
      <c r="P31" s="115" t="s">
        <v>685</v>
      </c>
      <c r="Q31" s="121">
        <f t="shared" si="2"/>
        <v>6</v>
      </c>
    </row>
    <row r="32" spans="1:17" ht="12.75">
      <c r="A32" s="120">
        <f t="shared" si="3"/>
        <v>31</v>
      </c>
      <c r="C32" s="7" t="s">
        <v>53</v>
      </c>
      <c r="D32" s="8" t="s">
        <v>54</v>
      </c>
      <c r="E32" s="136">
        <v>9</v>
      </c>
      <c r="F32" s="138">
        <f t="shared" si="12"/>
        <v>200</v>
      </c>
      <c r="G32" s="136">
        <v>8</v>
      </c>
      <c r="H32" s="138">
        <f t="shared" si="11"/>
        <v>200</v>
      </c>
      <c r="I32" s="138">
        <f>$O32</f>
        <v>200</v>
      </c>
      <c r="J32" s="138">
        <f>$O32</f>
        <v>200</v>
      </c>
      <c r="K32" s="138">
        <f>$O32</f>
        <v>200</v>
      </c>
      <c r="L32" s="138">
        <f>$O32</f>
        <v>200</v>
      </c>
      <c r="M32" s="139">
        <f t="shared" si="0"/>
        <v>1217</v>
      </c>
      <c r="N32" s="139">
        <f t="shared" si="1"/>
        <v>817</v>
      </c>
      <c r="O32" s="138">
        <v>200</v>
      </c>
      <c r="P32" s="115" t="s">
        <v>696</v>
      </c>
      <c r="Q32" s="121">
        <f t="shared" si="2"/>
        <v>2</v>
      </c>
    </row>
    <row r="33" spans="1:17" ht="12.75">
      <c r="A33" s="120">
        <f t="shared" si="3"/>
        <v>32</v>
      </c>
      <c r="C33" s="7" t="s">
        <v>701</v>
      </c>
      <c r="D33" s="8" t="s">
        <v>24</v>
      </c>
      <c r="E33" s="137">
        <v>43</v>
      </c>
      <c r="F33" s="138">
        <f t="shared" si="12"/>
        <v>200</v>
      </c>
      <c r="G33" s="138">
        <f>$O33</f>
        <v>200</v>
      </c>
      <c r="H33" s="138">
        <f t="shared" si="11"/>
        <v>200</v>
      </c>
      <c r="I33" s="138">
        <f aca="true" t="shared" si="13" ref="I33:I38">$O33</f>
        <v>200</v>
      </c>
      <c r="J33" s="137">
        <v>63</v>
      </c>
      <c r="K33" s="138">
        <f>$O33</f>
        <v>200</v>
      </c>
      <c r="L33" s="138">
        <f>$O33</f>
        <v>200</v>
      </c>
      <c r="M33" s="139">
        <f t="shared" si="0"/>
        <v>1306</v>
      </c>
      <c r="N33" s="139">
        <f t="shared" si="1"/>
        <v>906</v>
      </c>
      <c r="O33" s="138">
        <v>200</v>
      </c>
      <c r="P33" s="115" t="s">
        <v>685</v>
      </c>
      <c r="Q33" s="121">
        <f t="shared" si="2"/>
        <v>2</v>
      </c>
    </row>
    <row r="34" spans="1:17" ht="12.75">
      <c r="A34" s="120">
        <f t="shared" si="3"/>
        <v>33</v>
      </c>
      <c r="C34" s="7" t="s">
        <v>56</v>
      </c>
      <c r="D34" s="8" t="s">
        <v>68</v>
      </c>
      <c r="E34" s="138">
        <f>$O34</f>
        <v>200</v>
      </c>
      <c r="F34" s="138">
        <f t="shared" si="12"/>
        <v>200</v>
      </c>
      <c r="G34" s="138">
        <f>$O34</f>
        <v>200</v>
      </c>
      <c r="H34" s="141">
        <v>78</v>
      </c>
      <c r="I34" s="138">
        <f t="shared" si="13"/>
        <v>200</v>
      </c>
      <c r="J34" s="141">
        <v>110</v>
      </c>
      <c r="K34" s="141">
        <v>82</v>
      </c>
      <c r="L34" s="138">
        <f>$O34</f>
        <v>200</v>
      </c>
      <c r="M34" s="139">
        <f t="shared" si="0"/>
        <v>1270</v>
      </c>
      <c r="N34" s="139">
        <f t="shared" si="1"/>
        <v>870</v>
      </c>
      <c r="O34" s="138">
        <v>200</v>
      </c>
      <c r="P34" s="115" t="s">
        <v>685</v>
      </c>
      <c r="Q34" s="121">
        <f t="shared" si="2"/>
        <v>3</v>
      </c>
    </row>
    <row r="35" spans="1:17" ht="12.75">
      <c r="A35" s="120">
        <f t="shared" si="3"/>
        <v>34</v>
      </c>
      <c r="C35" s="7" t="s">
        <v>377</v>
      </c>
      <c r="D35" s="8" t="s">
        <v>344</v>
      </c>
      <c r="E35" s="138">
        <f>$O35</f>
        <v>200</v>
      </c>
      <c r="F35" s="138">
        <f t="shared" si="12"/>
        <v>200</v>
      </c>
      <c r="G35" s="138">
        <f>$O35</f>
        <v>200</v>
      </c>
      <c r="H35" s="138">
        <f>$O35</f>
        <v>200</v>
      </c>
      <c r="I35" s="138">
        <f t="shared" si="13"/>
        <v>200</v>
      </c>
      <c r="J35" s="138">
        <f>$O35</f>
        <v>200</v>
      </c>
      <c r="K35" s="138">
        <f>$O35</f>
        <v>200</v>
      </c>
      <c r="L35" s="140">
        <v>48</v>
      </c>
      <c r="M35" s="139">
        <f t="shared" si="0"/>
        <v>1448</v>
      </c>
      <c r="N35" s="139">
        <f t="shared" si="1"/>
        <v>1048</v>
      </c>
      <c r="O35" s="138">
        <v>200</v>
      </c>
      <c r="P35" s="115" t="s">
        <v>685</v>
      </c>
      <c r="Q35" s="121">
        <f t="shared" si="2"/>
        <v>1</v>
      </c>
    </row>
    <row r="36" spans="1:17" ht="12.75">
      <c r="A36" s="120">
        <f t="shared" si="3"/>
        <v>35</v>
      </c>
      <c r="C36" s="7" t="s">
        <v>702</v>
      </c>
      <c r="D36" s="8" t="s">
        <v>703</v>
      </c>
      <c r="E36" s="138">
        <f>$O36</f>
        <v>200</v>
      </c>
      <c r="F36" s="138">
        <f t="shared" si="12"/>
        <v>200</v>
      </c>
      <c r="G36" s="142">
        <v>112</v>
      </c>
      <c r="H36" s="141">
        <v>86</v>
      </c>
      <c r="I36" s="138">
        <f t="shared" si="13"/>
        <v>200</v>
      </c>
      <c r="J36" s="138">
        <f>$O36</f>
        <v>200</v>
      </c>
      <c r="K36" s="138">
        <f>$O36</f>
        <v>200</v>
      </c>
      <c r="L36" s="138">
        <f>$O36</f>
        <v>200</v>
      </c>
      <c r="M36" s="139">
        <f t="shared" si="0"/>
        <v>1398</v>
      </c>
      <c r="N36" s="139">
        <f t="shared" si="1"/>
        <v>998</v>
      </c>
      <c r="O36" s="138">
        <v>200</v>
      </c>
      <c r="P36" s="115" t="s">
        <v>696</v>
      </c>
      <c r="Q36" s="121">
        <f t="shared" si="2"/>
        <v>2</v>
      </c>
    </row>
    <row r="37" spans="1:17" ht="12.75">
      <c r="A37" s="120">
        <f t="shared" si="3"/>
        <v>36</v>
      </c>
      <c r="C37" s="7" t="s">
        <v>58</v>
      </c>
      <c r="D37" s="8" t="s">
        <v>59</v>
      </c>
      <c r="E37" s="138">
        <f>$O37</f>
        <v>200</v>
      </c>
      <c r="F37" s="140">
        <v>66</v>
      </c>
      <c r="G37" s="140">
        <v>71</v>
      </c>
      <c r="H37" s="138">
        <f>$O37</f>
        <v>200</v>
      </c>
      <c r="I37" s="138">
        <f t="shared" si="13"/>
        <v>200</v>
      </c>
      <c r="J37" s="140">
        <v>84</v>
      </c>
      <c r="K37" s="140">
        <v>57</v>
      </c>
      <c r="L37" s="140">
        <v>58</v>
      </c>
      <c r="M37" s="139">
        <f t="shared" si="0"/>
        <v>936</v>
      </c>
      <c r="N37" s="139">
        <f t="shared" si="1"/>
        <v>536</v>
      </c>
      <c r="O37" s="138">
        <v>200</v>
      </c>
      <c r="P37" s="115" t="s">
        <v>685</v>
      </c>
      <c r="Q37" s="121">
        <f t="shared" si="2"/>
        <v>5</v>
      </c>
    </row>
    <row r="38" spans="1:17" ht="12.75">
      <c r="A38" s="120">
        <f t="shared" si="3"/>
        <v>37</v>
      </c>
      <c r="C38" s="7" t="s">
        <v>351</v>
      </c>
      <c r="D38" s="8" t="s">
        <v>344</v>
      </c>
      <c r="E38" s="138">
        <f>$O38</f>
        <v>200</v>
      </c>
      <c r="F38" s="138">
        <f>$O38</f>
        <v>200</v>
      </c>
      <c r="G38" s="136">
        <v>34</v>
      </c>
      <c r="H38" s="137">
        <v>27</v>
      </c>
      <c r="I38" s="138">
        <f t="shared" si="13"/>
        <v>200</v>
      </c>
      <c r="J38" s="137">
        <v>45</v>
      </c>
      <c r="K38" s="138">
        <f>$O38</f>
        <v>200</v>
      </c>
      <c r="L38" s="136">
        <v>19</v>
      </c>
      <c r="M38" s="139">
        <f t="shared" si="0"/>
        <v>925</v>
      </c>
      <c r="N38" s="139">
        <f t="shared" si="1"/>
        <v>525</v>
      </c>
      <c r="O38" s="138">
        <v>200</v>
      </c>
      <c r="P38" s="115" t="s">
        <v>685</v>
      </c>
      <c r="Q38" s="121">
        <f t="shared" si="2"/>
        <v>4</v>
      </c>
    </row>
    <row r="39" spans="1:17" ht="12.75">
      <c r="A39" s="120">
        <f t="shared" si="3"/>
        <v>38</v>
      </c>
      <c r="C39" s="7" t="s">
        <v>704</v>
      </c>
      <c r="D39" s="8" t="s">
        <v>399</v>
      </c>
      <c r="E39" s="141">
        <v>84</v>
      </c>
      <c r="F39" s="141">
        <v>80</v>
      </c>
      <c r="G39" s="138">
        <f aca="true" t="shared" si="14" ref="G39:G45">$O39</f>
        <v>200</v>
      </c>
      <c r="H39" s="141">
        <v>85</v>
      </c>
      <c r="I39" s="141">
        <v>68</v>
      </c>
      <c r="J39" s="138">
        <f aca="true" t="shared" si="15" ref="J39:J44">$O39</f>
        <v>200</v>
      </c>
      <c r="K39" s="138">
        <f>$O39</f>
        <v>200</v>
      </c>
      <c r="L39" s="138">
        <f aca="true" t="shared" si="16" ref="L39:L45">$O39</f>
        <v>200</v>
      </c>
      <c r="M39" s="139">
        <f t="shared" si="0"/>
        <v>1117</v>
      </c>
      <c r="N39" s="139">
        <f t="shared" si="1"/>
        <v>717</v>
      </c>
      <c r="O39" s="138">
        <v>200</v>
      </c>
      <c r="P39" s="115" t="s">
        <v>696</v>
      </c>
      <c r="Q39" s="121">
        <f t="shared" si="2"/>
        <v>4</v>
      </c>
    </row>
    <row r="40" spans="1:17" ht="12.75">
      <c r="A40" s="120">
        <f t="shared" si="3"/>
        <v>39</v>
      </c>
      <c r="C40" s="7" t="s">
        <v>66</v>
      </c>
      <c r="D40" s="8" t="s">
        <v>54</v>
      </c>
      <c r="E40" s="138">
        <f>$O40</f>
        <v>200</v>
      </c>
      <c r="F40" s="136">
        <v>33</v>
      </c>
      <c r="G40" s="138">
        <f t="shared" si="14"/>
        <v>200</v>
      </c>
      <c r="H40" s="138">
        <f aca="true" t="shared" si="17" ref="H40:I43">$O40</f>
        <v>200</v>
      </c>
      <c r="I40" s="138">
        <f t="shared" si="17"/>
        <v>200</v>
      </c>
      <c r="J40" s="138">
        <f t="shared" si="15"/>
        <v>200</v>
      </c>
      <c r="K40" s="138">
        <f>$O40</f>
        <v>200</v>
      </c>
      <c r="L40" s="138">
        <f t="shared" si="16"/>
        <v>200</v>
      </c>
      <c r="M40" s="139">
        <f t="shared" si="0"/>
        <v>1433</v>
      </c>
      <c r="N40" s="139">
        <f t="shared" si="1"/>
        <v>1033</v>
      </c>
      <c r="O40" s="138">
        <v>200</v>
      </c>
      <c r="P40" s="115" t="s">
        <v>696</v>
      </c>
      <c r="Q40" s="121">
        <f t="shared" si="2"/>
        <v>1</v>
      </c>
    </row>
    <row r="41" spans="1:17" ht="12.75">
      <c r="A41" s="120">
        <f t="shared" si="3"/>
        <v>40</v>
      </c>
      <c r="C41" s="7" t="s">
        <v>342</v>
      </c>
      <c r="D41" s="8" t="s">
        <v>343</v>
      </c>
      <c r="E41" s="136">
        <v>8</v>
      </c>
      <c r="F41" s="138">
        <f>$O41</f>
        <v>200</v>
      </c>
      <c r="G41" s="138">
        <f t="shared" si="14"/>
        <v>200</v>
      </c>
      <c r="H41" s="138">
        <f t="shared" si="17"/>
        <v>200</v>
      </c>
      <c r="I41" s="138">
        <f t="shared" si="17"/>
        <v>200</v>
      </c>
      <c r="J41" s="138">
        <f t="shared" si="15"/>
        <v>200</v>
      </c>
      <c r="K41" s="136">
        <v>21</v>
      </c>
      <c r="L41" s="138">
        <f t="shared" si="16"/>
        <v>200</v>
      </c>
      <c r="M41" s="139">
        <f t="shared" si="0"/>
        <v>1229</v>
      </c>
      <c r="N41" s="139">
        <f t="shared" si="1"/>
        <v>829</v>
      </c>
      <c r="O41" s="138">
        <v>200</v>
      </c>
      <c r="P41" s="115" t="s">
        <v>685</v>
      </c>
      <c r="Q41" s="121">
        <f t="shared" si="2"/>
        <v>2</v>
      </c>
    </row>
    <row r="42" spans="1:17" ht="12.75">
      <c r="A42" s="120">
        <f t="shared" si="3"/>
        <v>41</v>
      </c>
      <c r="C42" s="7" t="s">
        <v>417</v>
      </c>
      <c r="D42" s="8" t="s">
        <v>24</v>
      </c>
      <c r="E42" s="138">
        <f>$O42</f>
        <v>200</v>
      </c>
      <c r="F42" s="140">
        <v>73</v>
      </c>
      <c r="G42" s="138">
        <f t="shared" si="14"/>
        <v>200</v>
      </c>
      <c r="H42" s="138">
        <f t="shared" si="17"/>
        <v>200</v>
      </c>
      <c r="I42" s="138">
        <f t="shared" si="17"/>
        <v>200</v>
      </c>
      <c r="J42" s="138">
        <f t="shared" si="15"/>
        <v>200</v>
      </c>
      <c r="K42" s="138">
        <f>$O42</f>
        <v>200</v>
      </c>
      <c r="L42" s="138">
        <f t="shared" si="16"/>
        <v>200</v>
      </c>
      <c r="M42" s="139">
        <f t="shared" si="0"/>
        <v>1473</v>
      </c>
      <c r="N42" s="139">
        <f t="shared" si="1"/>
        <v>1073</v>
      </c>
      <c r="O42" s="138">
        <v>200</v>
      </c>
      <c r="P42" s="115" t="s">
        <v>696</v>
      </c>
      <c r="Q42" s="121">
        <f t="shared" si="2"/>
        <v>1</v>
      </c>
    </row>
    <row r="43" spans="1:17" ht="12.75">
      <c r="A43" s="120">
        <f t="shared" si="3"/>
        <v>42</v>
      </c>
      <c r="C43" s="7" t="s">
        <v>705</v>
      </c>
      <c r="D43" s="8"/>
      <c r="E43" s="138">
        <f>$O43</f>
        <v>200</v>
      </c>
      <c r="F43" s="138">
        <f>$O43</f>
        <v>200</v>
      </c>
      <c r="G43" s="138">
        <f t="shared" si="14"/>
        <v>200</v>
      </c>
      <c r="H43" s="138">
        <f t="shared" si="17"/>
        <v>200</v>
      </c>
      <c r="I43" s="138">
        <f t="shared" si="17"/>
        <v>200</v>
      </c>
      <c r="J43" s="138">
        <f t="shared" si="15"/>
        <v>200</v>
      </c>
      <c r="K43" s="141">
        <v>73</v>
      </c>
      <c r="L43" s="138">
        <f t="shared" si="16"/>
        <v>200</v>
      </c>
      <c r="M43" s="139">
        <f t="shared" si="0"/>
        <v>1473</v>
      </c>
      <c r="N43" s="139">
        <f t="shared" si="1"/>
        <v>1073</v>
      </c>
      <c r="O43" s="138">
        <v>200</v>
      </c>
      <c r="P43" s="115" t="s">
        <v>685</v>
      </c>
      <c r="Q43" s="121">
        <f t="shared" si="2"/>
        <v>1</v>
      </c>
    </row>
    <row r="44" spans="1:17" ht="12.75">
      <c r="A44" s="120">
        <f t="shared" si="3"/>
        <v>43</v>
      </c>
      <c r="C44" s="7" t="s">
        <v>70</v>
      </c>
      <c r="D44" s="8" t="s">
        <v>71</v>
      </c>
      <c r="E44" s="137">
        <v>47</v>
      </c>
      <c r="F44" s="140">
        <v>55</v>
      </c>
      <c r="G44" s="138">
        <f t="shared" si="14"/>
        <v>200</v>
      </c>
      <c r="H44" s="140">
        <v>58</v>
      </c>
      <c r="I44" s="138">
        <f>$O44</f>
        <v>200</v>
      </c>
      <c r="J44" s="138">
        <f t="shared" si="15"/>
        <v>200</v>
      </c>
      <c r="K44" s="138">
        <f>$O44</f>
        <v>200</v>
      </c>
      <c r="L44" s="138">
        <f t="shared" si="16"/>
        <v>200</v>
      </c>
      <c r="M44" s="139">
        <f t="shared" si="0"/>
        <v>1160</v>
      </c>
      <c r="N44" s="139">
        <f t="shared" si="1"/>
        <v>760</v>
      </c>
      <c r="O44" s="138">
        <v>200</v>
      </c>
      <c r="P44" s="115" t="s">
        <v>685</v>
      </c>
      <c r="Q44" s="121">
        <f t="shared" si="2"/>
        <v>3</v>
      </c>
    </row>
    <row r="45" spans="1:17" ht="12.75">
      <c r="A45" s="120">
        <f t="shared" si="3"/>
        <v>44</v>
      </c>
      <c r="C45" s="7" t="s">
        <v>358</v>
      </c>
      <c r="D45" s="8" t="s">
        <v>17</v>
      </c>
      <c r="E45" s="138">
        <f>$O45</f>
        <v>200</v>
      </c>
      <c r="F45" s="138">
        <f>$O45</f>
        <v>200</v>
      </c>
      <c r="G45" s="138">
        <f t="shared" si="14"/>
        <v>200</v>
      </c>
      <c r="H45" s="138">
        <f>$O45</f>
        <v>200</v>
      </c>
      <c r="I45" s="138">
        <f>$O45</f>
        <v>200</v>
      </c>
      <c r="J45" s="137">
        <v>46</v>
      </c>
      <c r="K45" s="138">
        <f>$O45</f>
        <v>200</v>
      </c>
      <c r="L45" s="138">
        <f t="shared" si="16"/>
        <v>200</v>
      </c>
      <c r="M45" s="139">
        <f t="shared" si="0"/>
        <v>1446</v>
      </c>
      <c r="N45" s="139">
        <f t="shared" si="1"/>
        <v>1046</v>
      </c>
      <c r="O45" s="138">
        <v>200</v>
      </c>
      <c r="P45" s="115" t="s">
        <v>685</v>
      </c>
      <c r="Q45" s="121">
        <f t="shared" si="2"/>
        <v>1</v>
      </c>
    </row>
    <row r="46" spans="1:17" ht="12.75">
      <c r="A46" s="120">
        <f t="shared" si="3"/>
        <v>45</v>
      </c>
      <c r="C46" s="7" t="s">
        <v>72</v>
      </c>
      <c r="D46" s="8" t="s">
        <v>73</v>
      </c>
      <c r="E46" s="136">
        <v>2</v>
      </c>
      <c r="F46" s="136">
        <v>3</v>
      </c>
      <c r="G46" s="136">
        <v>1</v>
      </c>
      <c r="H46" s="136">
        <v>2</v>
      </c>
      <c r="I46" s="138">
        <f>$O46</f>
        <v>200</v>
      </c>
      <c r="J46" s="18">
        <v>2</v>
      </c>
      <c r="K46" s="136">
        <v>2</v>
      </c>
      <c r="L46" s="136">
        <v>6</v>
      </c>
      <c r="M46" s="139">
        <f t="shared" si="0"/>
        <v>218</v>
      </c>
      <c r="N46" s="139">
        <f t="shared" si="1"/>
        <v>12</v>
      </c>
      <c r="O46" s="138">
        <v>200</v>
      </c>
      <c r="P46" s="115" t="s">
        <v>685</v>
      </c>
      <c r="Q46" s="121">
        <f t="shared" si="2"/>
        <v>7</v>
      </c>
    </row>
    <row r="47" spans="1:17" ht="12.75">
      <c r="A47" s="120">
        <f t="shared" si="3"/>
        <v>46</v>
      </c>
      <c r="C47" s="7" t="s">
        <v>326</v>
      </c>
      <c r="D47" s="8" t="s">
        <v>344</v>
      </c>
      <c r="E47" s="138">
        <f>$O47</f>
        <v>200</v>
      </c>
      <c r="F47" s="138">
        <f>$O47</f>
        <v>200</v>
      </c>
      <c r="G47" s="137">
        <v>38</v>
      </c>
      <c r="H47" s="137">
        <v>29</v>
      </c>
      <c r="I47" s="138">
        <f>$O47</f>
        <v>200</v>
      </c>
      <c r="J47" s="137">
        <v>47</v>
      </c>
      <c r="K47" s="138">
        <f>$O47</f>
        <v>200</v>
      </c>
      <c r="L47" s="138">
        <f>$O47</f>
        <v>200</v>
      </c>
      <c r="M47" s="139">
        <f t="shared" si="0"/>
        <v>1114</v>
      </c>
      <c r="N47" s="139">
        <f t="shared" si="1"/>
        <v>714</v>
      </c>
      <c r="O47" s="138">
        <v>200</v>
      </c>
      <c r="P47" s="115" t="s">
        <v>685</v>
      </c>
      <c r="Q47" s="121">
        <f t="shared" si="2"/>
        <v>3</v>
      </c>
    </row>
    <row r="48" spans="1:17" ht="12.75">
      <c r="A48" s="120">
        <f t="shared" si="3"/>
        <v>47</v>
      </c>
      <c r="C48" s="7" t="s">
        <v>365</v>
      </c>
      <c r="D48" s="8" t="s">
        <v>51</v>
      </c>
      <c r="E48" s="138">
        <f>$O48</f>
        <v>200</v>
      </c>
      <c r="F48" s="138">
        <f>$O48</f>
        <v>200</v>
      </c>
      <c r="G48" s="138">
        <f>$O48</f>
        <v>200</v>
      </c>
      <c r="H48" s="138">
        <f>$O48</f>
        <v>200</v>
      </c>
      <c r="I48" s="141">
        <v>63</v>
      </c>
      <c r="J48" s="140">
        <v>68</v>
      </c>
      <c r="K48" s="137">
        <v>35</v>
      </c>
      <c r="L48" s="137">
        <v>33</v>
      </c>
      <c r="M48" s="139">
        <f t="shared" si="0"/>
        <v>999</v>
      </c>
      <c r="N48" s="139">
        <f t="shared" si="1"/>
        <v>599</v>
      </c>
      <c r="O48" s="138">
        <v>200</v>
      </c>
      <c r="P48" s="115" t="s">
        <v>685</v>
      </c>
      <c r="Q48" s="121">
        <f t="shared" si="2"/>
        <v>4</v>
      </c>
    </row>
    <row r="49" spans="1:17" ht="12.75">
      <c r="A49" s="120">
        <f t="shared" si="3"/>
        <v>48</v>
      </c>
      <c r="C49" s="7" t="s">
        <v>75</v>
      </c>
      <c r="D49" s="8" t="s">
        <v>332</v>
      </c>
      <c r="E49" s="137">
        <v>37</v>
      </c>
      <c r="F49" s="138">
        <f>$O49</f>
        <v>200</v>
      </c>
      <c r="G49" s="137">
        <v>42</v>
      </c>
      <c r="H49" s="137">
        <v>32</v>
      </c>
      <c r="I49" s="138">
        <f>$O49</f>
        <v>200</v>
      </c>
      <c r="J49" s="137">
        <v>57</v>
      </c>
      <c r="K49" s="137">
        <v>46</v>
      </c>
      <c r="L49" s="137">
        <v>43</v>
      </c>
      <c r="M49" s="139">
        <f t="shared" si="0"/>
        <v>657</v>
      </c>
      <c r="N49" s="139">
        <f t="shared" si="1"/>
        <v>257</v>
      </c>
      <c r="O49" s="138">
        <v>200</v>
      </c>
      <c r="P49" s="115" t="s">
        <v>685</v>
      </c>
      <c r="Q49" s="121">
        <f t="shared" si="2"/>
        <v>6</v>
      </c>
    </row>
    <row r="50" spans="1:17" ht="12.75">
      <c r="A50" s="120">
        <f t="shared" si="3"/>
        <v>49</v>
      </c>
      <c r="C50" s="7" t="s">
        <v>348</v>
      </c>
      <c r="D50" s="8" t="s">
        <v>80</v>
      </c>
      <c r="E50" s="136">
        <v>27</v>
      </c>
      <c r="F50" s="136">
        <v>29</v>
      </c>
      <c r="G50" s="136">
        <v>18</v>
      </c>
      <c r="H50" s="138">
        <f>$O50</f>
        <v>200</v>
      </c>
      <c r="I50" s="138">
        <f>$O50</f>
        <v>200</v>
      </c>
      <c r="J50" s="138">
        <f>$O50</f>
        <v>200</v>
      </c>
      <c r="K50" s="136">
        <v>29</v>
      </c>
      <c r="L50" s="136">
        <v>22</v>
      </c>
      <c r="M50" s="139">
        <f t="shared" si="0"/>
        <v>725</v>
      </c>
      <c r="N50" s="139">
        <f t="shared" si="1"/>
        <v>325</v>
      </c>
      <c r="O50" s="138">
        <v>200</v>
      </c>
      <c r="P50" s="115" t="s">
        <v>685</v>
      </c>
      <c r="Q50" s="121">
        <f t="shared" si="2"/>
        <v>5</v>
      </c>
    </row>
    <row r="51" spans="1:17" ht="12.75">
      <c r="A51" s="120">
        <f t="shared" si="3"/>
        <v>50</v>
      </c>
      <c r="C51" s="7" t="s">
        <v>706</v>
      </c>
      <c r="D51" s="8" t="s">
        <v>78</v>
      </c>
      <c r="E51" s="137">
        <v>33</v>
      </c>
      <c r="F51" s="138">
        <f>$O51</f>
        <v>200</v>
      </c>
      <c r="G51" s="138">
        <f>$O51</f>
        <v>200</v>
      </c>
      <c r="H51" s="136">
        <v>22</v>
      </c>
      <c r="I51" s="138">
        <f>$O51</f>
        <v>200</v>
      </c>
      <c r="J51" s="136">
        <v>32</v>
      </c>
      <c r="K51" s="138">
        <f>$O51</f>
        <v>200</v>
      </c>
      <c r="L51" s="138">
        <f>$O51</f>
        <v>200</v>
      </c>
      <c r="M51" s="139">
        <f t="shared" si="0"/>
        <v>1087</v>
      </c>
      <c r="N51" s="139">
        <f t="shared" si="1"/>
        <v>687</v>
      </c>
      <c r="O51" s="138">
        <v>200</v>
      </c>
      <c r="P51" s="115" t="s">
        <v>685</v>
      </c>
      <c r="Q51" s="121">
        <f t="shared" si="2"/>
        <v>3</v>
      </c>
    </row>
    <row r="52" spans="1:17" ht="12.75">
      <c r="A52" s="120">
        <f t="shared" si="3"/>
        <v>51</v>
      </c>
      <c r="C52" s="7" t="s">
        <v>79</v>
      </c>
      <c r="D52" s="8" t="s">
        <v>323</v>
      </c>
      <c r="E52" s="138">
        <f aca="true" t="shared" si="18" ref="E52:E61">$O52</f>
        <v>200</v>
      </c>
      <c r="F52" s="141">
        <v>95</v>
      </c>
      <c r="G52" s="142">
        <v>115</v>
      </c>
      <c r="H52" s="141">
        <v>94</v>
      </c>
      <c r="I52" s="141">
        <v>80</v>
      </c>
      <c r="J52" s="141">
        <v>119</v>
      </c>
      <c r="K52" s="141">
        <v>87</v>
      </c>
      <c r="L52" s="138">
        <f>$O52</f>
        <v>200</v>
      </c>
      <c r="M52" s="139">
        <f t="shared" si="0"/>
        <v>990</v>
      </c>
      <c r="N52" s="139">
        <f t="shared" si="1"/>
        <v>590</v>
      </c>
      <c r="O52" s="138">
        <v>200</v>
      </c>
      <c r="P52" s="115" t="s">
        <v>696</v>
      </c>
      <c r="Q52" s="121">
        <f t="shared" si="2"/>
        <v>6</v>
      </c>
    </row>
    <row r="53" spans="1:17" ht="12.75">
      <c r="A53" s="120">
        <f t="shared" si="3"/>
        <v>52</v>
      </c>
      <c r="C53" s="7" t="s">
        <v>440</v>
      </c>
      <c r="D53" s="8" t="s">
        <v>63</v>
      </c>
      <c r="E53" s="138">
        <f t="shared" si="18"/>
        <v>200</v>
      </c>
      <c r="F53" s="138">
        <f>$O53</f>
        <v>200</v>
      </c>
      <c r="G53" s="142">
        <v>110</v>
      </c>
      <c r="H53" s="138">
        <f>O53</f>
        <v>200</v>
      </c>
      <c r="I53" s="138">
        <f aca="true" t="shared" si="19" ref="I53:K54">$O53</f>
        <v>200</v>
      </c>
      <c r="J53" s="138">
        <f t="shared" si="19"/>
        <v>200</v>
      </c>
      <c r="K53" s="138">
        <f t="shared" si="19"/>
        <v>200</v>
      </c>
      <c r="L53" s="138">
        <f>$O53</f>
        <v>200</v>
      </c>
      <c r="M53" s="139">
        <f t="shared" si="0"/>
        <v>1510</v>
      </c>
      <c r="N53" s="139">
        <f t="shared" si="1"/>
        <v>1110</v>
      </c>
      <c r="O53" s="138">
        <v>200</v>
      </c>
      <c r="P53" s="115" t="s">
        <v>685</v>
      </c>
      <c r="Q53" s="121">
        <f t="shared" si="2"/>
        <v>1</v>
      </c>
    </row>
    <row r="54" spans="1:17" ht="12.75">
      <c r="A54" s="120">
        <f t="shared" si="3"/>
        <v>53</v>
      </c>
      <c r="C54" s="7" t="s">
        <v>353</v>
      </c>
      <c r="D54" s="8" t="s">
        <v>354</v>
      </c>
      <c r="E54" s="138">
        <f t="shared" si="18"/>
        <v>200</v>
      </c>
      <c r="F54" s="138">
        <f>$O54</f>
        <v>200</v>
      </c>
      <c r="G54" s="138">
        <f>$O54</f>
        <v>200</v>
      </c>
      <c r="H54" s="136">
        <v>25</v>
      </c>
      <c r="I54" s="138">
        <f t="shared" si="19"/>
        <v>200</v>
      </c>
      <c r="J54" s="138">
        <f t="shared" si="19"/>
        <v>200</v>
      </c>
      <c r="K54" s="138">
        <f t="shared" si="19"/>
        <v>200</v>
      </c>
      <c r="L54" s="138">
        <f>$O54</f>
        <v>200</v>
      </c>
      <c r="M54" s="139">
        <f t="shared" si="0"/>
        <v>1425</v>
      </c>
      <c r="N54" s="139">
        <f t="shared" si="1"/>
        <v>1025</v>
      </c>
      <c r="O54" s="138">
        <v>200</v>
      </c>
      <c r="P54" s="115" t="s">
        <v>685</v>
      </c>
      <c r="Q54" s="121">
        <f t="shared" si="2"/>
        <v>1</v>
      </c>
    </row>
    <row r="55" spans="1:17" ht="12.75">
      <c r="A55" s="120">
        <f t="shared" si="3"/>
        <v>54</v>
      </c>
      <c r="C55" s="7" t="s">
        <v>707</v>
      </c>
      <c r="D55" s="8"/>
      <c r="E55" s="138">
        <f t="shared" si="18"/>
        <v>200</v>
      </c>
      <c r="F55" s="136">
        <v>19</v>
      </c>
      <c r="G55" s="138">
        <f>$O55</f>
        <v>200</v>
      </c>
      <c r="H55" s="138">
        <f>$O55</f>
        <v>200</v>
      </c>
      <c r="I55" s="136">
        <v>20</v>
      </c>
      <c r="J55" s="137">
        <v>42</v>
      </c>
      <c r="K55" s="138">
        <f>$O55</f>
        <v>200</v>
      </c>
      <c r="L55" s="138">
        <f>$O55</f>
        <v>200</v>
      </c>
      <c r="M55" s="139">
        <f t="shared" si="0"/>
        <v>1081</v>
      </c>
      <c r="N55" s="139">
        <f t="shared" si="1"/>
        <v>681</v>
      </c>
      <c r="O55" s="138">
        <v>200</v>
      </c>
      <c r="P55" s="115" t="s">
        <v>685</v>
      </c>
      <c r="Q55" s="121">
        <f t="shared" si="2"/>
        <v>3</v>
      </c>
    </row>
    <row r="56" spans="1:17" ht="12.75">
      <c r="A56" s="120">
        <f t="shared" si="3"/>
        <v>55</v>
      </c>
      <c r="C56" s="7" t="s">
        <v>83</v>
      </c>
      <c r="D56" s="8" t="s">
        <v>84</v>
      </c>
      <c r="E56" s="138">
        <f t="shared" si="18"/>
        <v>200</v>
      </c>
      <c r="F56" s="138">
        <f>$O56</f>
        <v>200</v>
      </c>
      <c r="G56" s="138">
        <f>$O56</f>
        <v>200</v>
      </c>
      <c r="H56" s="138">
        <f>$O56</f>
        <v>200</v>
      </c>
      <c r="I56" s="137">
        <v>26</v>
      </c>
      <c r="J56" s="136">
        <v>23</v>
      </c>
      <c r="K56" s="136">
        <v>19</v>
      </c>
      <c r="L56" s="136">
        <v>13</v>
      </c>
      <c r="M56" s="139">
        <f t="shared" si="0"/>
        <v>881</v>
      </c>
      <c r="N56" s="139">
        <f t="shared" si="1"/>
        <v>481</v>
      </c>
      <c r="O56" s="138">
        <v>200</v>
      </c>
      <c r="P56" s="115" t="s">
        <v>685</v>
      </c>
      <c r="Q56" s="121">
        <f t="shared" si="2"/>
        <v>4</v>
      </c>
    </row>
    <row r="57" spans="1:17" ht="12.75">
      <c r="A57" s="120">
        <f t="shared" si="3"/>
        <v>56</v>
      </c>
      <c r="C57" s="7" t="s">
        <v>415</v>
      </c>
      <c r="D57" s="8" t="s">
        <v>24</v>
      </c>
      <c r="E57" s="138">
        <f t="shared" si="18"/>
        <v>200</v>
      </c>
      <c r="F57" s="138">
        <f>$O57</f>
        <v>200</v>
      </c>
      <c r="G57" s="141">
        <v>94</v>
      </c>
      <c r="H57" s="141">
        <v>72</v>
      </c>
      <c r="I57" s="138">
        <f>$O57</f>
        <v>200</v>
      </c>
      <c r="J57" s="138">
        <f>$O57</f>
        <v>200</v>
      </c>
      <c r="K57" s="138">
        <f>$O57</f>
        <v>200</v>
      </c>
      <c r="L57" s="138">
        <f>$O57</f>
        <v>200</v>
      </c>
      <c r="M57" s="139">
        <f t="shared" si="0"/>
        <v>1366</v>
      </c>
      <c r="N57" s="139">
        <f t="shared" si="1"/>
        <v>966</v>
      </c>
      <c r="O57" s="138">
        <v>200</v>
      </c>
      <c r="P57" s="115" t="s">
        <v>685</v>
      </c>
      <c r="Q57" s="121">
        <f t="shared" si="2"/>
        <v>2</v>
      </c>
    </row>
    <row r="58" spans="1:17" ht="12.75">
      <c r="A58" s="120">
        <f t="shared" si="3"/>
        <v>57</v>
      </c>
      <c r="C58" s="7" t="s">
        <v>382</v>
      </c>
      <c r="D58" s="8" t="s">
        <v>383</v>
      </c>
      <c r="E58" s="138">
        <f t="shared" si="18"/>
        <v>200</v>
      </c>
      <c r="F58" s="140">
        <v>68</v>
      </c>
      <c r="G58" s="140">
        <v>60</v>
      </c>
      <c r="H58" s="138">
        <f aca="true" t="shared" si="20" ref="H58:I63">$O58</f>
        <v>200</v>
      </c>
      <c r="I58" s="138">
        <f t="shared" si="20"/>
        <v>200</v>
      </c>
      <c r="J58" s="140">
        <v>75</v>
      </c>
      <c r="K58" s="138">
        <f aca="true" t="shared" si="21" ref="K58:L65">$O58</f>
        <v>200</v>
      </c>
      <c r="L58" s="138">
        <f t="shared" si="21"/>
        <v>200</v>
      </c>
      <c r="M58" s="139">
        <f t="shared" si="0"/>
        <v>1203</v>
      </c>
      <c r="N58" s="139">
        <f t="shared" si="1"/>
        <v>803</v>
      </c>
      <c r="O58" s="138">
        <v>200</v>
      </c>
      <c r="P58" s="115" t="s">
        <v>685</v>
      </c>
      <c r="Q58" s="121">
        <f t="shared" si="2"/>
        <v>3</v>
      </c>
    </row>
    <row r="59" spans="1:17" ht="12.75">
      <c r="A59" s="120">
        <f t="shared" si="3"/>
        <v>58</v>
      </c>
      <c r="C59" s="7" t="s">
        <v>443</v>
      </c>
      <c r="D59" s="8" t="s">
        <v>383</v>
      </c>
      <c r="E59" s="138">
        <f t="shared" si="18"/>
        <v>200</v>
      </c>
      <c r="F59" s="138">
        <f>$O59</f>
        <v>200</v>
      </c>
      <c r="G59" s="138">
        <f>$O59</f>
        <v>200</v>
      </c>
      <c r="H59" s="138">
        <f t="shared" si="20"/>
        <v>200</v>
      </c>
      <c r="I59" s="138">
        <f t="shared" si="20"/>
        <v>200</v>
      </c>
      <c r="J59" s="141">
        <v>116</v>
      </c>
      <c r="K59" s="138">
        <f t="shared" si="21"/>
        <v>200</v>
      </c>
      <c r="L59" s="138">
        <f t="shared" si="21"/>
        <v>200</v>
      </c>
      <c r="M59" s="139">
        <f t="shared" si="0"/>
        <v>1516</v>
      </c>
      <c r="N59" s="139">
        <f t="shared" si="1"/>
        <v>1116</v>
      </c>
      <c r="O59" s="138">
        <v>200</v>
      </c>
      <c r="P59" s="115" t="s">
        <v>685</v>
      </c>
      <c r="Q59" s="121">
        <f t="shared" si="2"/>
        <v>1</v>
      </c>
    </row>
    <row r="60" spans="1:17" ht="12.75">
      <c r="A60" s="120">
        <f t="shared" si="3"/>
        <v>59</v>
      </c>
      <c r="C60" s="7" t="s">
        <v>87</v>
      </c>
      <c r="D60" s="8" t="s">
        <v>3</v>
      </c>
      <c r="E60" s="138">
        <f t="shared" si="18"/>
        <v>200</v>
      </c>
      <c r="F60" s="138">
        <f>$O60</f>
        <v>200</v>
      </c>
      <c r="G60" s="137">
        <v>54</v>
      </c>
      <c r="H60" s="138">
        <f t="shared" si="20"/>
        <v>200</v>
      </c>
      <c r="I60" s="138">
        <f t="shared" si="20"/>
        <v>200</v>
      </c>
      <c r="J60" s="140">
        <v>77</v>
      </c>
      <c r="K60" s="138">
        <f t="shared" si="21"/>
        <v>200</v>
      </c>
      <c r="L60" s="138">
        <f t="shared" si="21"/>
        <v>200</v>
      </c>
      <c r="M60" s="139">
        <f t="shared" si="0"/>
        <v>1331</v>
      </c>
      <c r="N60" s="139">
        <f t="shared" si="1"/>
        <v>931</v>
      </c>
      <c r="O60" s="138">
        <v>200</v>
      </c>
      <c r="P60" s="115" t="s">
        <v>696</v>
      </c>
      <c r="Q60" s="121">
        <f t="shared" si="2"/>
        <v>2</v>
      </c>
    </row>
    <row r="61" spans="1:17" ht="12.75">
      <c r="A61" s="120">
        <f t="shared" si="3"/>
        <v>60</v>
      </c>
      <c r="C61" s="7" t="s">
        <v>391</v>
      </c>
      <c r="D61" s="8" t="s">
        <v>80</v>
      </c>
      <c r="E61" s="138">
        <f t="shared" si="18"/>
        <v>200</v>
      </c>
      <c r="F61" s="140">
        <v>59</v>
      </c>
      <c r="G61" s="140">
        <v>73</v>
      </c>
      <c r="H61" s="138">
        <f t="shared" si="20"/>
        <v>200</v>
      </c>
      <c r="I61" s="138">
        <f t="shared" si="20"/>
        <v>200</v>
      </c>
      <c r="J61" s="140">
        <v>78</v>
      </c>
      <c r="K61" s="138">
        <f t="shared" si="21"/>
        <v>200</v>
      </c>
      <c r="L61" s="138">
        <f t="shared" si="21"/>
        <v>200</v>
      </c>
      <c r="M61" s="139">
        <f t="shared" si="0"/>
        <v>1210</v>
      </c>
      <c r="N61" s="139">
        <f t="shared" si="1"/>
        <v>810</v>
      </c>
      <c r="O61" s="138">
        <v>200</v>
      </c>
      <c r="P61" s="115" t="s">
        <v>685</v>
      </c>
      <c r="Q61" s="121">
        <f t="shared" si="2"/>
        <v>3</v>
      </c>
    </row>
    <row r="62" spans="1:17" ht="12.75">
      <c r="A62" s="120">
        <f t="shared" si="3"/>
        <v>61</v>
      </c>
      <c r="C62" s="7" t="s">
        <v>425</v>
      </c>
      <c r="D62" s="8" t="s">
        <v>24</v>
      </c>
      <c r="E62" s="141">
        <v>83</v>
      </c>
      <c r="F62" s="138">
        <f>$O62</f>
        <v>200</v>
      </c>
      <c r="G62" s="138">
        <f>$O62</f>
        <v>200</v>
      </c>
      <c r="H62" s="138">
        <f t="shared" si="20"/>
        <v>200</v>
      </c>
      <c r="I62" s="138">
        <f t="shared" si="20"/>
        <v>200</v>
      </c>
      <c r="J62" s="138">
        <f>$O62</f>
        <v>200</v>
      </c>
      <c r="K62" s="138">
        <f t="shared" si="21"/>
        <v>200</v>
      </c>
      <c r="L62" s="138">
        <f t="shared" si="21"/>
        <v>200</v>
      </c>
      <c r="M62" s="139">
        <f t="shared" si="0"/>
        <v>1483</v>
      </c>
      <c r="N62" s="139">
        <f t="shared" si="1"/>
        <v>1083</v>
      </c>
      <c r="O62" s="138">
        <v>200</v>
      </c>
      <c r="P62" s="115" t="s">
        <v>696</v>
      </c>
      <c r="Q62" s="121">
        <f t="shared" si="2"/>
        <v>1</v>
      </c>
    </row>
    <row r="63" spans="1:17" ht="12.75">
      <c r="A63" s="120">
        <f t="shared" si="3"/>
        <v>62</v>
      </c>
      <c r="C63" s="7" t="s">
        <v>91</v>
      </c>
      <c r="D63" s="8" t="s">
        <v>63</v>
      </c>
      <c r="E63" s="138">
        <f aca="true" t="shared" si="22" ref="E63:F68">$O63</f>
        <v>200</v>
      </c>
      <c r="F63" s="138">
        <f t="shared" si="22"/>
        <v>200</v>
      </c>
      <c r="G63" s="142">
        <v>107</v>
      </c>
      <c r="H63" s="138">
        <f t="shared" si="20"/>
        <v>200</v>
      </c>
      <c r="I63" s="138">
        <f t="shared" si="20"/>
        <v>200</v>
      </c>
      <c r="J63" s="138">
        <f>$O63</f>
        <v>200</v>
      </c>
      <c r="K63" s="138">
        <f t="shared" si="21"/>
        <v>200</v>
      </c>
      <c r="L63" s="138">
        <f t="shared" si="21"/>
        <v>200</v>
      </c>
      <c r="M63" s="139">
        <f t="shared" si="0"/>
        <v>1507</v>
      </c>
      <c r="N63" s="139">
        <f t="shared" si="1"/>
        <v>1107</v>
      </c>
      <c r="O63" s="138">
        <v>200</v>
      </c>
      <c r="P63" s="115" t="s">
        <v>685</v>
      </c>
      <c r="Q63" s="121">
        <f t="shared" si="2"/>
        <v>1</v>
      </c>
    </row>
    <row r="64" spans="1:17" ht="12.75">
      <c r="A64" s="120">
        <f t="shared" si="3"/>
        <v>63</v>
      </c>
      <c r="C64" s="7" t="s">
        <v>340</v>
      </c>
      <c r="D64" s="8" t="s">
        <v>93</v>
      </c>
      <c r="E64" s="138">
        <f t="shared" si="22"/>
        <v>200</v>
      </c>
      <c r="F64" s="138">
        <f t="shared" si="22"/>
        <v>200</v>
      </c>
      <c r="G64" s="138">
        <f aca="true" t="shared" si="23" ref="G64:H66">$O64</f>
        <v>200</v>
      </c>
      <c r="H64" s="138">
        <f t="shared" si="23"/>
        <v>200</v>
      </c>
      <c r="I64" s="136">
        <v>2</v>
      </c>
      <c r="J64" s="138">
        <f>$O64</f>
        <v>200</v>
      </c>
      <c r="K64" s="138">
        <f t="shared" si="21"/>
        <v>200</v>
      </c>
      <c r="L64" s="138">
        <f t="shared" si="21"/>
        <v>200</v>
      </c>
      <c r="M64" s="139">
        <f t="shared" si="0"/>
        <v>1402</v>
      </c>
      <c r="N64" s="139">
        <f t="shared" si="1"/>
        <v>1002</v>
      </c>
      <c r="O64" s="138">
        <v>200</v>
      </c>
      <c r="P64" s="115" t="s">
        <v>685</v>
      </c>
      <c r="Q64" s="121">
        <f t="shared" si="2"/>
        <v>1</v>
      </c>
    </row>
    <row r="65" spans="1:17" ht="12.75">
      <c r="A65" s="120">
        <f t="shared" si="3"/>
        <v>64</v>
      </c>
      <c r="C65" s="7" t="s">
        <v>424</v>
      </c>
      <c r="D65" s="8" t="s">
        <v>59</v>
      </c>
      <c r="E65" s="138">
        <f t="shared" si="22"/>
        <v>200</v>
      </c>
      <c r="F65" s="138">
        <f t="shared" si="22"/>
        <v>200</v>
      </c>
      <c r="G65" s="138">
        <f t="shared" si="23"/>
        <v>200</v>
      </c>
      <c r="H65" s="138">
        <f t="shared" si="23"/>
        <v>200</v>
      </c>
      <c r="I65" s="141">
        <v>78</v>
      </c>
      <c r="J65" s="138">
        <f>$O65</f>
        <v>200</v>
      </c>
      <c r="K65" s="138">
        <f t="shared" si="21"/>
        <v>200</v>
      </c>
      <c r="L65" s="138">
        <f t="shared" si="21"/>
        <v>200</v>
      </c>
      <c r="M65" s="139">
        <f t="shared" si="0"/>
        <v>1478</v>
      </c>
      <c r="N65" s="139">
        <f t="shared" si="1"/>
        <v>1078</v>
      </c>
      <c r="O65" s="138">
        <v>200</v>
      </c>
      <c r="P65" s="115" t="s">
        <v>696</v>
      </c>
      <c r="Q65" s="121">
        <f t="shared" si="2"/>
        <v>1</v>
      </c>
    </row>
    <row r="66" spans="1:17" ht="12.75">
      <c r="A66" s="120">
        <f t="shared" si="3"/>
        <v>65</v>
      </c>
      <c r="C66" s="7" t="s">
        <v>708</v>
      </c>
      <c r="D66" s="8" t="s">
        <v>78</v>
      </c>
      <c r="E66" s="138">
        <f t="shared" si="22"/>
        <v>200</v>
      </c>
      <c r="F66" s="138">
        <f t="shared" si="22"/>
        <v>200</v>
      </c>
      <c r="G66" s="138">
        <f t="shared" si="23"/>
        <v>200</v>
      </c>
      <c r="H66" s="138">
        <f t="shared" si="23"/>
        <v>200</v>
      </c>
      <c r="I66" s="140">
        <v>45</v>
      </c>
      <c r="J66" s="140">
        <v>73</v>
      </c>
      <c r="K66" s="140">
        <v>52</v>
      </c>
      <c r="L66" s="137">
        <v>39</v>
      </c>
      <c r="M66" s="139">
        <f aca="true" t="shared" si="24" ref="M66:M129">SUM(E66:L66)</f>
        <v>1009</v>
      </c>
      <c r="N66" s="139">
        <f aca="true" t="shared" si="25" ref="N66:N129">M66-LARGE(E66:L66,1)-LARGE(E66:L66,2)</f>
        <v>609</v>
      </c>
      <c r="O66" s="138">
        <v>200</v>
      </c>
      <c r="P66" s="115" t="s">
        <v>685</v>
      </c>
      <c r="Q66" s="121">
        <f aca="true" t="shared" si="26" ref="Q66:Q129">COUNTIF(E66:L66,"&lt;200")</f>
        <v>4</v>
      </c>
    </row>
    <row r="67" spans="1:17" ht="12.75">
      <c r="A67" s="120">
        <f aca="true" t="shared" si="27" ref="A67:A130">A66+1</f>
        <v>66</v>
      </c>
      <c r="C67" s="7" t="s">
        <v>95</v>
      </c>
      <c r="D67" s="8" t="s">
        <v>136</v>
      </c>
      <c r="E67" s="138">
        <f t="shared" si="22"/>
        <v>200</v>
      </c>
      <c r="F67" s="138">
        <f t="shared" si="22"/>
        <v>200</v>
      </c>
      <c r="G67" s="136">
        <v>13</v>
      </c>
      <c r="H67" s="138">
        <f>$O67</f>
        <v>200</v>
      </c>
      <c r="I67" s="138">
        <f>$O67</f>
        <v>200</v>
      </c>
      <c r="J67" s="136">
        <v>18</v>
      </c>
      <c r="K67" s="138">
        <f aca="true" t="shared" si="28" ref="K67:L70">$O67</f>
        <v>200</v>
      </c>
      <c r="L67" s="138">
        <f t="shared" si="28"/>
        <v>200</v>
      </c>
      <c r="M67" s="139">
        <f t="shared" si="24"/>
        <v>1231</v>
      </c>
      <c r="N67" s="139">
        <f t="shared" si="25"/>
        <v>831</v>
      </c>
      <c r="O67" s="138">
        <v>200</v>
      </c>
      <c r="P67" s="115" t="s">
        <v>685</v>
      </c>
      <c r="Q67" s="121">
        <f t="shared" si="26"/>
        <v>2</v>
      </c>
    </row>
    <row r="68" spans="1:17" ht="12.75">
      <c r="A68" s="120">
        <f t="shared" si="27"/>
        <v>67</v>
      </c>
      <c r="C68" s="7" t="s">
        <v>324</v>
      </c>
      <c r="D68" s="8" t="s">
        <v>344</v>
      </c>
      <c r="E68" s="138">
        <f t="shared" si="22"/>
        <v>200</v>
      </c>
      <c r="F68" s="138">
        <f t="shared" si="22"/>
        <v>200</v>
      </c>
      <c r="G68" s="138">
        <f>$O68</f>
        <v>200</v>
      </c>
      <c r="H68" s="137">
        <v>43</v>
      </c>
      <c r="I68" s="138">
        <f>$O68</f>
        <v>200</v>
      </c>
      <c r="J68" s="138">
        <f>$O68</f>
        <v>200</v>
      </c>
      <c r="K68" s="138">
        <f t="shared" si="28"/>
        <v>200</v>
      </c>
      <c r="L68" s="138">
        <f t="shared" si="28"/>
        <v>200</v>
      </c>
      <c r="M68" s="139">
        <f t="shared" si="24"/>
        <v>1443</v>
      </c>
      <c r="N68" s="139">
        <f t="shared" si="25"/>
        <v>1043</v>
      </c>
      <c r="O68" s="138">
        <v>200</v>
      </c>
      <c r="P68" s="115" t="s">
        <v>685</v>
      </c>
      <c r="Q68" s="121">
        <f t="shared" si="26"/>
        <v>1</v>
      </c>
    </row>
    <row r="69" spans="1:17" ht="12.75">
      <c r="A69" s="120">
        <f t="shared" si="27"/>
        <v>68</v>
      </c>
      <c r="C69" s="7" t="s">
        <v>96</v>
      </c>
      <c r="D69" s="8" t="s">
        <v>63</v>
      </c>
      <c r="E69" s="138">
        <f>$O69</f>
        <v>200</v>
      </c>
      <c r="F69" s="140">
        <v>54</v>
      </c>
      <c r="G69" s="137">
        <v>43</v>
      </c>
      <c r="H69" s="137">
        <v>38</v>
      </c>
      <c r="I69" s="138">
        <f>$O69</f>
        <v>200</v>
      </c>
      <c r="J69" s="137">
        <v>54</v>
      </c>
      <c r="K69" s="138">
        <f t="shared" si="28"/>
        <v>200</v>
      </c>
      <c r="L69" s="138">
        <f t="shared" si="28"/>
        <v>200</v>
      </c>
      <c r="M69" s="139">
        <f t="shared" si="24"/>
        <v>989</v>
      </c>
      <c r="N69" s="139">
        <f t="shared" si="25"/>
        <v>589</v>
      </c>
      <c r="O69" s="138">
        <v>200</v>
      </c>
      <c r="P69" s="115" t="s">
        <v>685</v>
      </c>
      <c r="Q69" s="121">
        <f t="shared" si="26"/>
        <v>4</v>
      </c>
    </row>
    <row r="70" spans="1:17" ht="12.75">
      <c r="A70" s="120">
        <f t="shared" si="27"/>
        <v>69</v>
      </c>
      <c r="C70" s="7" t="s">
        <v>98</v>
      </c>
      <c r="D70" s="8" t="s">
        <v>59</v>
      </c>
      <c r="E70" s="141">
        <v>82</v>
      </c>
      <c r="F70" s="141">
        <v>85</v>
      </c>
      <c r="G70" s="141">
        <v>98</v>
      </c>
      <c r="H70" s="141">
        <v>83</v>
      </c>
      <c r="I70" s="138">
        <f>$O70</f>
        <v>200</v>
      </c>
      <c r="J70" s="138">
        <f>$O70</f>
        <v>200</v>
      </c>
      <c r="K70" s="138">
        <f t="shared" si="28"/>
        <v>200</v>
      </c>
      <c r="L70" s="138">
        <f t="shared" si="28"/>
        <v>200</v>
      </c>
      <c r="M70" s="139">
        <f t="shared" si="24"/>
        <v>1148</v>
      </c>
      <c r="N70" s="139">
        <f t="shared" si="25"/>
        <v>748</v>
      </c>
      <c r="O70" s="138">
        <v>200</v>
      </c>
      <c r="P70" s="115" t="s">
        <v>685</v>
      </c>
      <c r="Q70" s="121">
        <f t="shared" si="26"/>
        <v>4</v>
      </c>
    </row>
    <row r="71" spans="1:17" ht="12.75">
      <c r="A71" s="120">
        <f t="shared" si="27"/>
        <v>70</v>
      </c>
      <c r="C71" s="7" t="s">
        <v>99</v>
      </c>
      <c r="D71" s="8" t="s">
        <v>54</v>
      </c>
      <c r="E71" s="136">
        <v>16</v>
      </c>
      <c r="F71" s="138">
        <f aca="true" t="shared" si="29" ref="F71:F76">$O71</f>
        <v>200</v>
      </c>
      <c r="G71" s="136">
        <v>14</v>
      </c>
      <c r="H71" s="138">
        <f aca="true" t="shared" si="30" ref="H71:H76">$O71</f>
        <v>200</v>
      </c>
      <c r="I71" s="138">
        <f>$O71</f>
        <v>200</v>
      </c>
      <c r="J71" s="18">
        <v>10</v>
      </c>
      <c r="K71" s="136">
        <v>1</v>
      </c>
      <c r="L71" s="138">
        <f>$O71</f>
        <v>200</v>
      </c>
      <c r="M71" s="139">
        <f t="shared" si="24"/>
        <v>841</v>
      </c>
      <c r="N71" s="139">
        <f t="shared" si="25"/>
        <v>441</v>
      </c>
      <c r="O71" s="138">
        <v>200</v>
      </c>
      <c r="P71" s="115" t="s">
        <v>685</v>
      </c>
      <c r="Q71" s="121">
        <f t="shared" si="26"/>
        <v>4</v>
      </c>
    </row>
    <row r="72" spans="1:17" ht="12.75">
      <c r="A72" s="120">
        <f t="shared" si="27"/>
        <v>71</v>
      </c>
      <c r="C72" s="7" t="s">
        <v>100</v>
      </c>
      <c r="D72" s="8" t="s">
        <v>9</v>
      </c>
      <c r="E72" s="138">
        <f>$O72</f>
        <v>200</v>
      </c>
      <c r="F72" s="138">
        <f t="shared" si="29"/>
        <v>200</v>
      </c>
      <c r="G72" s="137">
        <v>53</v>
      </c>
      <c r="H72" s="138">
        <f t="shared" si="30"/>
        <v>200</v>
      </c>
      <c r="I72" s="137">
        <v>31</v>
      </c>
      <c r="J72" s="138">
        <f>$O72</f>
        <v>200</v>
      </c>
      <c r="K72" s="137">
        <v>41</v>
      </c>
      <c r="L72" s="138">
        <f>$O72</f>
        <v>200</v>
      </c>
      <c r="M72" s="139">
        <f t="shared" si="24"/>
        <v>1125</v>
      </c>
      <c r="N72" s="139">
        <f t="shared" si="25"/>
        <v>725</v>
      </c>
      <c r="O72" s="138">
        <v>200</v>
      </c>
      <c r="P72" s="115" t="s">
        <v>685</v>
      </c>
      <c r="Q72" s="121">
        <f t="shared" si="26"/>
        <v>3</v>
      </c>
    </row>
    <row r="73" spans="1:17" ht="12.75">
      <c r="A73" s="120">
        <f t="shared" si="27"/>
        <v>72</v>
      </c>
      <c r="C73" s="7" t="s">
        <v>471</v>
      </c>
      <c r="D73" s="8" t="s">
        <v>59</v>
      </c>
      <c r="E73" s="138">
        <f>$O73</f>
        <v>200</v>
      </c>
      <c r="F73" s="138">
        <f t="shared" si="29"/>
        <v>200</v>
      </c>
      <c r="G73" s="138">
        <f>$O73</f>
        <v>200</v>
      </c>
      <c r="H73" s="138">
        <f t="shared" si="30"/>
        <v>200</v>
      </c>
      <c r="I73" s="141">
        <v>75</v>
      </c>
      <c r="J73" s="141">
        <v>104</v>
      </c>
      <c r="K73" s="138">
        <f>$O73</f>
        <v>200</v>
      </c>
      <c r="L73" s="141">
        <v>69</v>
      </c>
      <c r="M73" s="139">
        <f t="shared" si="24"/>
        <v>1248</v>
      </c>
      <c r="N73" s="139">
        <f t="shared" si="25"/>
        <v>848</v>
      </c>
      <c r="O73" s="138">
        <v>200</v>
      </c>
      <c r="P73" s="115" t="s">
        <v>685</v>
      </c>
      <c r="Q73" s="121">
        <f t="shared" si="26"/>
        <v>3</v>
      </c>
    </row>
    <row r="74" spans="1:17" ht="12.75">
      <c r="A74" s="120">
        <f t="shared" si="27"/>
        <v>73</v>
      </c>
      <c r="C74" s="7" t="s">
        <v>105</v>
      </c>
      <c r="D74" s="8" t="s">
        <v>344</v>
      </c>
      <c r="E74" s="138">
        <f>$O74</f>
        <v>200</v>
      </c>
      <c r="F74" s="138">
        <f t="shared" si="29"/>
        <v>200</v>
      </c>
      <c r="G74" s="138">
        <f>$O74</f>
        <v>200</v>
      </c>
      <c r="H74" s="138">
        <f t="shared" si="30"/>
        <v>200</v>
      </c>
      <c r="I74" s="138">
        <f>$O74</f>
        <v>200</v>
      </c>
      <c r="J74" s="138">
        <f>$O74</f>
        <v>200</v>
      </c>
      <c r="K74" s="138">
        <f>$O74</f>
        <v>200</v>
      </c>
      <c r="L74" s="137">
        <v>38</v>
      </c>
      <c r="M74" s="139">
        <f t="shared" si="24"/>
        <v>1438</v>
      </c>
      <c r="N74" s="139">
        <f t="shared" si="25"/>
        <v>1038</v>
      </c>
      <c r="O74" s="138">
        <v>200</v>
      </c>
      <c r="P74" s="115" t="s">
        <v>685</v>
      </c>
      <c r="Q74" s="121">
        <f t="shared" si="26"/>
        <v>1</v>
      </c>
    </row>
    <row r="75" spans="1:17" ht="12.75">
      <c r="A75" s="120">
        <f t="shared" si="27"/>
        <v>74</v>
      </c>
      <c r="C75" s="7" t="s">
        <v>107</v>
      </c>
      <c r="D75" s="8" t="s">
        <v>54</v>
      </c>
      <c r="E75" s="140">
        <v>58</v>
      </c>
      <c r="F75" s="138">
        <f t="shared" si="29"/>
        <v>200</v>
      </c>
      <c r="G75" s="140">
        <v>69</v>
      </c>
      <c r="H75" s="138">
        <f t="shared" si="30"/>
        <v>200</v>
      </c>
      <c r="I75" s="138">
        <f>$O75</f>
        <v>200</v>
      </c>
      <c r="J75" s="140">
        <v>74</v>
      </c>
      <c r="K75" s="138">
        <f>$O75</f>
        <v>200</v>
      </c>
      <c r="L75" s="138">
        <f>$O75</f>
        <v>200</v>
      </c>
      <c r="M75" s="139">
        <f t="shared" si="24"/>
        <v>1201</v>
      </c>
      <c r="N75" s="139">
        <f t="shared" si="25"/>
        <v>801</v>
      </c>
      <c r="O75" s="138">
        <v>200</v>
      </c>
      <c r="P75" s="115" t="s">
        <v>685</v>
      </c>
      <c r="Q75" s="121">
        <f t="shared" si="26"/>
        <v>3</v>
      </c>
    </row>
    <row r="76" spans="1:17" ht="12.75">
      <c r="A76" s="120">
        <f t="shared" si="27"/>
        <v>75</v>
      </c>
      <c r="C76" s="7" t="s">
        <v>433</v>
      </c>
      <c r="D76" s="8" t="s">
        <v>63</v>
      </c>
      <c r="E76" s="138">
        <f>$O76</f>
        <v>200</v>
      </c>
      <c r="F76" s="138">
        <f t="shared" si="29"/>
        <v>200</v>
      </c>
      <c r="G76" s="141">
        <v>99</v>
      </c>
      <c r="H76" s="138">
        <f t="shared" si="30"/>
        <v>200</v>
      </c>
      <c r="I76" s="138">
        <f>$O76</f>
        <v>200</v>
      </c>
      <c r="J76" s="138">
        <f>$O76</f>
        <v>200</v>
      </c>
      <c r="K76" s="138">
        <f>$O76</f>
        <v>200</v>
      </c>
      <c r="L76" s="138">
        <f>$O76</f>
        <v>200</v>
      </c>
      <c r="M76" s="139">
        <f t="shared" si="24"/>
        <v>1499</v>
      </c>
      <c r="N76" s="139">
        <f t="shared" si="25"/>
        <v>1099</v>
      </c>
      <c r="O76" s="138">
        <v>200</v>
      </c>
      <c r="P76" s="115" t="s">
        <v>696</v>
      </c>
      <c r="Q76" s="121">
        <f t="shared" si="26"/>
        <v>1</v>
      </c>
    </row>
    <row r="77" spans="1:17" ht="12.75">
      <c r="A77" s="120">
        <f t="shared" si="27"/>
        <v>76</v>
      </c>
      <c r="C77" s="7" t="s">
        <v>111</v>
      </c>
      <c r="D77" s="8" t="s">
        <v>59</v>
      </c>
      <c r="E77" s="140">
        <v>55</v>
      </c>
      <c r="F77" s="140">
        <v>57</v>
      </c>
      <c r="G77" s="140">
        <v>72</v>
      </c>
      <c r="H77" s="140">
        <v>46</v>
      </c>
      <c r="I77" s="138">
        <f>$O77</f>
        <v>200</v>
      </c>
      <c r="J77" s="138">
        <f>$O77</f>
        <v>200</v>
      </c>
      <c r="K77" s="137">
        <v>48</v>
      </c>
      <c r="L77" s="137">
        <v>45</v>
      </c>
      <c r="M77" s="139">
        <f t="shared" si="24"/>
        <v>723</v>
      </c>
      <c r="N77" s="139">
        <f t="shared" si="25"/>
        <v>323</v>
      </c>
      <c r="O77" s="138">
        <v>200</v>
      </c>
      <c r="P77" s="115" t="s">
        <v>685</v>
      </c>
      <c r="Q77" s="121">
        <f t="shared" si="26"/>
        <v>6</v>
      </c>
    </row>
    <row r="78" spans="1:17" ht="12.75">
      <c r="A78" s="120">
        <f t="shared" si="27"/>
        <v>77</v>
      </c>
      <c r="C78" s="7" t="s">
        <v>112</v>
      </c>
      <c r="D78" s="8" t="s">
        <v>513</v>
      </c>
      <c r="E78" s="138">
        <f aca="true" t="shared" si="31" ref="E78:G79">$O78</f>
        <v>200</v>
      </c>
      <c r="F78" s="138">
        <f t="shared" si="31"/>
        <v>200</v>
      </c>
      <c r="G78" s="138">
        <f t="shared" si="31"/>
        <v>200</v>
      </c>
      <c r="H78" s="141">
        <v>67</v>
      </c>
      <c r="I78" s="140">
        <v>56</v>
      </c>
      <c r="J78" s="140">
        <v>71</v>
      </c>
      <c r="K78" s="140">
        <v>62</v>
      </c>
      <c r="L78" s="140">
        <v>57</v>
      </c>
      <c r="M78" s="139">
        <f t="shared" si="24"/>
        <v>913</v>
      </c>
      <c r="N78" s="139">
        <f t="shared" si="25"/>
        <v>513</v>
      </c>
      <c r="O78" s="138">
        <v>200</v>
      </c>
      <c r="P78" s="115" t="s">
        <v>696</v>
      </c>
      <c r="Q78" s="121">
        <f t="shared" si="26"/>
        <v>5</v>
      </c>
    </row>
    <row r="79" spans="1:17" ht="12.75">
      <c r="A79" s="120">
        <f t="shared" si="27"/>
        <v>78</v>
      </c>
      <c r="C79" s="7" t="s">
        <v>114</v>
      </c>
      <c r="D79" s="8" t="s">
        <v>513</v>
      </c>
      <c r="E79" s="138">
        <f t="shared" si="31"/>
        <v>200</v>
      </c>
      <c r="F79" s="138">
        <f t="shared" si="31"/>
        <v>200</v>
      </c>
      <c r="G79" s="138">
        <f t="shared" si="31"/>
        <v>200</v>
      </c>
      <c r="H79" s="141">
        <v>76</v>
      </c>
      <c r="I79" s="141">
        <v>72</v>
      </c>
      <c r="J79" s="141">
        <v>107</v>
      </c>
      <c r="K79" s="141">
        <v>78</v>
      </c>
      <c r="L79" s="141">
        <v>65</v>
      </c>
      <c r="M79" s="139">
        <f t="shared" si="24"/>
        <v>998</v>
      </c>
      <c r="N79" s="139">
        <f t="shared" si="25"/>
        <v>598</v>
      </c>
      <c r="O79" s="138">
        <v>200</v>
      </c>
      <c r="P79" s="115" t="s">
        <v>696</v>
      </c>
      <c r="Q79" s="121">
        <f t="shared" si="26"/>
        <v>5</v>
      </c>
    </row>
    <row r="80" spans="1:17" ht="12.75">
      <c r="A80" s="120">
        <f t="shared" si="27"/>
        <v>79</v>
      </c>
      <c r="C80" s="7" t="s">
        <v>116</v>
      </c>
      <c r="D80" s="8" t="s">
        <v>344</v>
      </c>
      <c r="E80" s="136">
        <v>4</v>
      </c>
      <c r="F80" s="136">
        <v>6</v>
      </c>
      <c r="G80" s="136">
        <v>11</v>
      </c>
      <c r="H80" s="136">
        <v>7</v>
      </c>
      <c r="I80" s="136">
        <v>11</v>
      </c>
      <c r="J80" s="18">
        <v>12</v>
      </c>
      <c r="K80" s="136">
        <v>10</v>
      </c>
      <c r="L80" s="136">
        <v>17</v>
      </c>
      <c r="M80" s="139">
        <f t="shared" si="24"/>
        <v>78</v>
      </c>
      <c r="N80" s="139">
        <f t="shared" si="25"/>
        <v>49</v>
      </c>
      <c r="O80" s="138">
        <v>200</v>
      </c>
      <c r="P80" s="115" t="s">
        <v>685</v>
      </c>
      <c r="Q80" s="121">
        <f t="shared" si="26"/>
        <v>8</v>
      </c>
    </row>
    <row r="81" spans="1:17" ht="12.75">
      <c r="A81" s="120">
        <f t="shared" si="27"/>
        <v>80</v>
      </c>
      <c r="C81" s="7" t="s">
        <v>401</v>
      </c>
      <c r="D81" s="8" t="s">
        <v>136</v>
      </c>
      <c r="E81" s="138">
        <f>$O81</f>
        <v>200</v>
      </c>
      <c r="F81" s="138">
        <f>$O81</f>
        <v>200</v>
      </c>
      <c r="G81" s="138">
        <f>$O81</f>
        <v>200</v>
      </c>
      <c r="H81" s="138">
        <f>$O81</f>
        <v>200</v>
      </c>
      <c r="I81" s="140">
        <v>62</v>
      </c>
      <c r="J81" s="138">
        <f>$O81</f>
        <v>200</v>
      </c>
      <c r="K81" s="138">
        <f>$O81</f>
        <v>200</v>
      </c>
      <c r="L81" s="138">
        <f>$O81</f>
        <v>200</v>
      </c>
      <c r="M81" s="139">
        <f t="shared" si="24"/>
        <v>1462</v>
      </c>
      <c r="N81" s="139">
        <f t="shared" si="25"/>
        <v>1062</v>
      </c>
      <c r="O81" s="138">
        <v>200</v>
      </c>
      <c r="P81" s="115" t="s">
        <v>685</v>
      </c>
      <c r="Q81" s="121">
        <f t="shared" si="26"/>
        <v>1</v>
      </c>
    </row>
    <row r="82" spans="1:17" ht="12.75">
      <c r="A82" s="120">
        <f t="shared" si="27"/>
        <v>81</v>
      </c>
      <c r="C82" s="7" t="s">
        <v>119</v>
      </c>
      <c r="D82" s="8" t="s">
        <v>344</v>
      </c>
      <c r="E82" s="137">
        <v>34</v>
      </c>
      <c r="F82" s="136">
        <v>24</v>
      </c>
      <c r="G82" s="138">
        <f>$O82</f>
        <v>200</v>
      </c>
      <c r="H82" s="138">
        <f>$O82</f>
        <v>200</v>
      </c>
      <c r="I82" s="138">
        <f>$O82</f>
        <v>200</v>
      </c>
      <c r="J82" s="136">
        <v>36</v>
      </c>
      <c r="K82" s="138">
        <f>$O82</f>
        <v>200</v>
      </c>
      <c r="L82" s="138">
        <f>$O82</f>
        <v>200</v>
      </c>
      <c r="M82" s="139">
        <f t="shared" si="24"/>
        <v>1094</v>
      </c>
      <c r="N82" s="139">
        <f t="shared" si="25"/>
        <v>694</v>
      </c>
      <c r="O82" s="138">
        <v>200</v>
      </c>
      <c r="P82" s="115" t="s">
        <v>685</v>
      </c>
      <c r="Q82" s="121">
        <f t="shared" si="26"/>
        <v>3</v>
      </c>
    </row>
    <row r="83" spans="1:17" ht="12.75">
      <c r="A83" s="120">
        <f t="shared" si="27"/>
        <v>82</v>
      </c>
      <c r="C83" s="7" t="s">
        <v>709</v>
      </c>
      <c r="D83" s="8" t="s">
        <v>710</v>
      </c>
      <c r="E83" s="138">
        <f>$O83</f>
        <v>200</v>
      </c>
      <c r="F83" s="138">
        <f>$O83</f>
        <v>200</v>
      </c>
      <c r="G83" s="138">
        <f>$O83</f>
        <v>200</v>
      </c>
      <c r="H83" s="141">
        <v>87</v>
      </c>
      <c r="I83" s="141">
        <v>74</v>
      </c>
      <c r="J83" s="138">
        <f>$O83</f>
        <v>200</v>
      </c>
      <c r="K83" s="141">
        <v>88</v>
      </c>
      <c r="L83" s="141">
        <v>68</v>
      </c>
      <c r="M83" s="139">
        <f t="shared" si="24"/>
        <v>1117</v>
      </c>
      <c r="N83" s="139">
        <f t="shared" si="25"/>
        <v>717</v>
      </c>
      <c r="O83" s="138">
        <v>200</v>
      </c>
      <c r="P83" s="115" t="s">
        <v>685</v>
      </c>
      <c r="Q83" s="121">
        <f t="shared" si="26"/>
        <v>4</v>
      </c>
    </row>
    <row r="84" spans="1:17" ht="12.75">
      <c r="A84" s="120">
        <f t="shared" si="27"/>
        <v>83</v>
      </c>
      <c r="C84" s="7" t="s">
        <v>120</v>
      </c>
      <c r="D84" s="8"/>
      <c r="E84" s="138">
        <f>$O84</f>
        <v>200</v>
      </c>
      <c r="F84" s="138">
        <f>$O84</f>
        <v>200</v>
      </c>
      <c r="G84" s="136">
        <v>31</v>
      </c>
      <c r="H84" s="138">
        <f>$O84</f>
        <v>200</v>
      </c>
      <c r="I84" s="138">
        <f>$O84</f>
        <v>200</v>
      </c>
      <c r="J84" s="138">
        <f>$O84</f>
        <v>200</v>
      </c>
      <c r="K84" s="138">
        <f>$O84</f>
        <v>200</v>
      </c>
      <c r="L84" s="138">
        <f>$O84</f>
        <v>200</v>
      </c>
      <c r="M84" s="139">
        <f t="shared" si="24"/>
        <v>1431</v>
      </c>
      <c r="N84" s="139">
        <f t="shared" si="25"/>
        <v>1031</v>
      </c>
      <c r="O84" s="138">
        <v>200</v>
      </c>
      <c r="P84" s="115" t="s">
        <v>685</v>
      </c>
      <c r="Q84" s="121">
        <f t="shared" si="26"/>
        <v>1</v>
      </c>
    </row>
    <row r="85" spans="1:17" ht="12.75">
      <c r="A85" s="120">
        <f t="shared" si="27"/>
        <v>84</v>
      </c>
      <c r="C85" s="7" t="s">
        <v>467</v>
      </c>
      <c r="D85" s="8" t="s">
        <v>503</v>
      </c>
      <c r="E85" s="137">
        <v>75</v>
      </c>
      <c r="F85" s="140">
        <v>56</v>
      </c>
      <c r="G85" s="140">
        <v>65</v>
      </c>
      <c r="H85" s="140">
        <v>54</v>
      </c>
      <c r="I85" s="138">
        <f>$O85</f>
        <v>200</v>
      </c>
      <c r="J85" s="140">
        <v>90</v>
      </c>
      <c r="K85" s="140">
        <v>55</v>
      </c>
      <c r="L85" s="140">
        <v>52</v>
      </c>
      <c r="M85" s="139">
        <f t="shared" si="24"/>
        <v>647</v>
      </c>
      <c r="N85" s="139">
        <f t="shared" si="25"/>
        <v>357</v>
      </c>
      <c r="O85" s="138">
        <v>200</v>
      </c>
      <c r="P85" s="115" t="s">
        <v>685</v>
      </c>
      <c r="Q85" s="121">
        <f t="shared" si="26"/>
        <v>7</v>
      </c>
    </row>
    <row r="86" spans="1:17" ht="12.75">
      <c r="A86" s="120">
        <f t="shared" si="27"/>
        <v>85</v>
      </c>
      <c r="C86" s="7" t="s">
        <v>325</v>
      </c>
      <c r="D86" s="8" t="s">
        <v>80</v>
      </c>
      <c r="E86" s="136">
        <v>31</v>
      </c>
      <c r="F86" s="137">
        <v>49</v>
      </c>
      <c r="G86" s="138">
        <f aca="true" t="shared" si="32" ref="G86:G92">$O86</f>
        <v>200</v>
      </c>
      <c r="H86" s="140">
        <v>56</v>
      </c>
      <c r="I86" s="140">
        <v>43</v>
      </c>
      <c r="J86" s="138">
        <f>$O86</f>
        <v>200</v>
      </c>
      <c r="K86" s="137">
        <v>42</v>
      </c>
      <c r="L86" s="137">
        <v>42</v>
      </c>
      <c r="M86" s="139">
        <f t="shared" si="24"/>
        <v>663</v>
      </c>
      <c r="N86" s="139">
        <f t="shared" si="25"/>
        <v>263</v>
      </c>
      <c r="O86" s="138">
        <v>200</v>
      </c>
      <c r="P86" s="115" t="s">
        <v>685</v>
      </c>
      <c r="Q86" s="121">
        <f t="shared" si="26"/>
        <v>6</v>
      </c>
    </row>
    <row r="87" spans="1:17" ht="12.75">
      <c r="A87" s="120">
        <f t="shared" si="27"/>
        <v>86</v>
      </c>
      <c r="C87" s="7" t="s">
        <v>428</v>
      </c>
      <c r="D87" s="8" t="s">
        <v>24</v>
      </c>
      <c r="E87" s="138">
        <f aca="true" t="shared" si="33" ref="E87:F89">$O87</f>
        <v>200</v>
      </c>
      <c r="F87" s="138">
        <f t="shared" si="33"/>
        <v>200</v>
      </c>
      <c r="G87" s="138">
        <f t="shared" si="32"/>
        <v>200</v>
      </c>
      <c r="H87" s="141">
        <v>84</v>
      </c>
      <c r="I87" s="138">
        <f>$O87</f>
        <v>200</v>
      </c>
      <c r="J87" s="138">
        <f>$O87</f>
        <v>200</v>
      </c>
      <c r="K87" s="138">
        <f>$O87</f>
        <v>200</v>
      </c>
      <c r="L87" s="138">
        <f>$O87</f>
        <v>200</v>
      </c>
      <c r="M87" s="139">
        <f t="shared" si="24"/>
        <v>1484</v>
      </c>
      <c r="N87" s="139">
        <f t="shared" si="25"/>
        <v>1084</v>
      </c>
      <c r="O87" s="138">
        <v>200</v>
      </c>
      <c r="P87" s="115" t="s">
        <v>685</v>
      </c>
      <c r="Q87" s="121">
        <f t="shared" si="26"/>
        <v>1</v>
      </c>
    </row>
    <row r="88" spans="1:17" ht="12.75">
      <c r="A88" s="120">
        <f t="shared" si="27"/>
        <v>87</v>
      </c>
      <c r="C88" s="7" t="s">
        <v>362</v>
      </c>
      <c r="D88" s="8" t="s">
        <v>318</v>
      </c>
      <c r="E88" s="138">
        <f t="shared" si="33"/>
        <v>200</v>
      </c>
      <c r="F88" s="138">
        <f t="shared" si="33"/>
        <v>200</v>
      </c>
      <c r="G88" s="138">
        <f t="shared" si="32"/>
        <v>200</v>
      </c>
      <c r="H88" s="137">
        <v>35</v>
      </c>
      <c r="I88" s="138">
        <f>$O88</f>
        <v>200</v>
      </c>
      <c r="J88" s="138">
        <f>$O88</f>
        <v>200</v>
      </c>
      <c r="K88" s="138">
        <f>$O88</f>
        <v>200</v>
      </c>
      <c r="L88" s="138">
        <f>$O88</f>
        <v>200</v>
      </c>
      <c r="M88" s="139">
        <f t="shared" si="24"/>
        <v>1435</v>
      </c>
      <c r="N88" s="139">
        <f t="shared" si="25"/>
        <v>1035</v>
      </c>
      <c r="O88" s="138">
        <v>200</v>
      </c>
      <c r="P88" s="115" t="s">
        <v>685</v>
      </c>
      <c r="Q88" s="121">
        <f t="shared" si="26"/>
        <v>1</v>
      </c>
    </row>
    <row r="89" spans="1:17" ht="12.75">
      <c r="A89" s="120">
        <f t="shared" si="27"/>
        <v>88</v>
      </c>
      <c r="C89" s="7" t="s">
        <v>124</v>
      </c>
      <c r="D89" s="8" t="s">
        <v>236</v>
      </c>
      <c r="E89" s="138">
        <f t="shared" si="33"/>
        <v>200</v>
      </c>
      <c r="F89" s="138">
        <f t="shared" si="33"/>
        <v>200</v>
      </c>
      <c r="G89" s="138">
        <f t="shared" si="32"/>
        <v>200</v>
      </c>
      <c r="H89" s="140">
        <v>44</v>
      </c>
      <c r="I89" s="137">
        <v>38</v>
      </c>
      <c r="J89" s="137">
        <v>59</v>
      </c>
      <c r="K89" s="137">
        <v>49</v>
      </c>
      <c r="L89" s="138">
        <f>$O89</f>
        <v>200</v>
      </c>
      <c r="M89" s="139">
        <f t="shared" si="24"/>
        <v>990</v>
      </c>
      <c r="N89" s="139">
        <f t="shared" si="25"/>
        <v>590</v>
      </c>
      <c r="O89" s="138">
        <v>200</v>
      </c>
      <c r="P89" s="115" t="s">
        <v>696</v>
      </c>
      <c r="Q89" s="121">
        <f t="shared" si="26"/>
        <v>4</v>
      </c>
    </row>
    <row r="90" spans="1:17" ht="12.75">
      <c r="A90" s="120">
        <f t="shared" si="27"/>
        <v>89</v>
      </c>
      <c r="C90" s="7" t="s">
        <v>418</v>
      </c>
      <c r="D90" s="8" t="s">
        <v>24</v>
      </c>
      <c r="E90" s="141">
        <v>73</v>
      </c>
      <c r="F90" s="138">
        <f>$O90</f>
        <v>200</v>
      </c>
      <c r="G90" s="138">
        <f t="shared" si="32"/>
        <v>200</v>
      </c>
      <c r="H90" s="138">
        <f aca="true" t="shared" si="34" ref="H90:K91">$O90</f>
        <v>200</v>
      </c>
      <c r="I90" s="138">
        <f t="shared" si="34"/>
        <v>200</v>
      </c>
      <c r="J90" s="138">
        <f t="shared" si="34"/>
        <v>200</v>
      </c>
      <c r="K90" s="138">
        <f t="shared" si="34"/>
        <v>200</v>
      </c>
      <c r="L90" s="138">
        <f>$O90</f>
        <v>200</v>
      </c>
      <c r="M90" s="139">
        <f t="shared" si="24"/>
        <v>1473</v>
      </c>
      <c r="N90" s="139">
        <f t="shared" si="25"/>
        <v>1073</v>
      </c>
      <c r="O90" s="138">
        <v>200</v>
      </c>
      <c r="P90" s="115" t="s">
        <v>696</v>
      </c>
      <c r="Q90" s="121">
        <f t="shared" si="26"/>
        <v>1</v>
      </c>
    </row>
    <row r="91" spans="1:17" ht="12.75">
      <c r="A91" s="120">
        <f t="shared" si="27"/>
        <v>90</v>
      </c>
      <c r="C91" s="7" t="s">
        <v>125</v>
      </c>
      <c r="D91" s="8" t="s">
        <v>327</v>
      </c>
      <c r="E91" s="136">
        <v>29</v>
      </c>
      <c r="F91" s="137">
        <v>39</v>
      </c>
      <c r="G91" s="138">
        <f t="shared" si="32"/>
        <v>200</v>
      </c>
      <c r="H91" s="138">
        <f t="shared" si="34"/>
        <v>200</v>
      </c>
      <c r="I91" s="138">
        <f t="shared" si="34"/>
        <v>200</v>
      </c>
      <c r="J91" s="138">
        <f t="shared" si="34"/>
        <v>200</v>
      </c>
      <c r="K91" s="138">
        <f t="shared" si="34"/>
        <v>200</v>
      </c>
      <c r="L91" s="138">
        <f>$O91</f>
        <v>200</v>
      </c>
      <c r="M91" s="139">
        <f t="shared" si="24"/>
        <v>1268</v>
      </c>
      <c r="N91" s="139">
        <f t="shared" si="25"/>
        <v>868</v>
      </c>
      <c r="O91" s="138">
        <v>200</v>
      </c>
      <c r="P91" s="115" t="s">
        <v>685</v>
      </c>
      <c r="Q91" s="121">
        <f t="shared" si="26"/>
        <v>2</v>
      </c>
    </row>
    <row r="92" spans="1:17" ht="12.75">
      <c r="A92" s="120">
        <f t="shared" si="27"/>
        <v>91</v>
      </c>
      <c r="C92" s="7" t="s">
        <v>126</v>
      </c>
      <c r="D92" s="8" t="s">
        <v>3</v>
      </c>
      <c r="E92" s="138">
        <f>$O92</f>
        <v>200</v>
      </c>
      <c r="F92" s="137">
        <v>38</v>
      </c>
      <c r="G92" s="138">
        <f t="shared" si="32"/>
        <v>200</v>
      </c>
      <c r="H92" s="138">
        <f>$O92</f>
        <v>200</v>
      </c>
      <c r="I92" s="137">
        <v>41</v>
      </c>
      <c r="J92" s="140">
        <v>76</v>
      </c>
      <c r="K92" s="140">
        <v>58</v>
      </c>
      <c r="L92" s="140">
        <v>47</v>
      </c>
      <c r="M92" s="139">
        <f t="shared" si="24"/>
        <v>860</v>
      </c>
      <c r="N92" s="139">
        <f t="shared" si="25"/>
        <v>460</v>
      </c>
      <c r="O92" s="138">
        <v>200</v>
      </c>
      <c r="P92" s="115" t="s">
        <v>685</v>
      </c>
      <c r="Q92" s="121">
        <f t="shared" si="26"/>
        <v>5</v>
      </c>
    </row>
    <row r="93" spans="1:17" ht="12.75">
      <c r="A93" s="120">
        <f t="shared" si="27"/>
        <v>92</v>
      </c>
      <c r="C93" s="7" t="s">
        <v>127</v>
      </c>
      <c r="D93" s="8" t="s">
        <v>80</v>
      </c>
      <c r="E93" s="137">
        <v>38</v>
      </c>
      <c r="F93" s="137">
        <v>35</v>
      </c>
      <c r="G93" s="136">
        <v>33</v>
      </c>
      <c r="H93" s="137">
        <v>42</v>
      </c>
      <c r="I93" s="138">
        <f>$O93</f>
        <v>200</v>
      </c>
      <c r="J93" s="137">
        <v>50</v>
      </c>
      <c r="K93" s="137">
        <v>38</v>
      </c>
      <c r="L93" s="137">
        <v>31</v>
      </c>
      <c r="M93" s="139">
        <f t="shared" si="24"/>
        <v>467</v>
      </c>
      <c r="N93" s="139">
        <f t="shared" si="25"/>
        <v>217</v>
      </c>
      <c r="O93" s="138">
        <v>200</v>
      </c>
      <c r="P93" s="115" t="s">
        <v>685</v>
      </c>
      <c r="Q93" s="121">
        <f t="shared" si="26"/>
        <v>7</v>
      </c>
    </row>
    <row r="94" spans="1:17" ht="12.75">
      <c r="A94" s="120">
        <f t="shared" si="27"/>
        <v>93</v>
      </c>
      <c r="C94" s="7" t="s">
        <v>419</v>
      </c>
      <c r="D94" s="8"/>
      <c r="E94" s="138">
        <f>$O94</f>
        <v>200</v>
      </c>
      <c r="F94" s="141">
        <v>74</v>
      </c>
      <c r="G94" s="138">
        <f>$O94</f>
        <v>200</v>
      </c>
      <c r="H94" s="138">
        <f>$O94</f>
        <v>200</v>
      </c>
      <c r="I94" s="138">
        <f>$O94</f>
        <v>200</v>
      </c>
      <c r="J94" s="138">
        <f>$O94</f>
        <v>200</v>
      </c>
      <c r="K94" s="138">
        <f>$O94</f>
        <v>200</v>
      </c>
      <c r="L94" s="138">
        <f>$O94</f>
        <v>200</v>
      </c>
      <c r="M94" s="139">
        <f t="shared" si="24"/>
        <v>1474</v>
      </c>
      <c r="N94" s="139">
        <f t="shared" si="25"/>
        <v>1074</v>
      </c>
      <c r="O94" s="138">
        <v>200</v>
      </c>
      <c r="P94" s="115" t="s">
        <v>685</v>
      </c>
      <c r="Q94" s="121">
        <f t="shared" si="26"/>
        <v>1</v>
      </c>
    </row>
    <row r="95" spans="1:17" ht="12.75">
      <c r="A95" s="120">
        <f t="shared" si="27"/>
        <v>94</v>
      </c>
      <c r="C95" s="7" t="s">
        <v>711</v>
      </c>
      <c r="D95" s="8" t="s">
        <v>712</v>
      </c>
      <c r="E95" s="140">
        <v>62</v>
      </c>
      <c r="F95" s="138">
        <f>$O95</f>
        <v>200</v>
      </c>
      <c r="G95" s="140">
        <v>78</v>
      </c>
      <c r="H95" s="140">
        <v>65</v>
      </c>
      <c r="I95" s="138">
        <f>$O95</f>
        <v>200</v>
      </c>
      <c r="J95" s="141">
        <v>105</v>
      </c>
      <c r="K95" s="141">
        <v>70</v>
      </c>
      <c r="L95" s="140">
        <v>55</v>
      </c>
      <c r="M95" s="139">
        <f t="shared" si="24"/>
        <v>835</v>
      </c>
      <c r="N95" s="139">
        <f t="shared" si="25"/>
        <v>435</v>
      </c>
      <c r="O95" s="138">
        <v>200</v>
      </c>
      <c r="P95" s="115" t="s">
        <v>685</v>
      </c>
      <c r="Q95" s="121">
        <f t="shared" si="26"/>
        <v>6</v>
      </c>
    </row>
    <row r="96" spans="1:17" ht="12.75">
      <c r="A96" s="120">
        <f t="shared" si="27"/>
        <v>95</v>
      </c>
      <c r="C96" s="7" t="s">
        <v>472</v>
      </c>
      <c r="D96" s="8" t="s">
        <v>63</v>
      </c>
      <c r="E96" s="138">
        <f>$O96</f>
        <v>200</v>
      </c>
      <c r="F96" s="138">
        <f>$O96</f>
        <v>200</v>
      </c>
      <c r="G96" s="138">
        <f>$O96</f>
        <v>200</v>
      </c>
      <c r="H96" s="140">
        <v>62</v>
      </c>
      <c r="I96" s="138">
        <f>$O96</f>
        <v>200</v>
      </c>
      <c r="J96" s="138">
        <f>$O96</f>
        <v>200</v>
      </c>
      <c r="K96" s="138">
        <f>$O96</f>
        <v>200</v>
      </c>
      <c r="L96" s="138">
        <f>$O96</f>
        <v>200</v>
      </c>
      <c r="M96" s="139">
        <f t="shared" si="24"/>
        <v>1462</v>
      </c>
      <c r="N96" s="139">
        <f t="shared" si="25"/>
        <v>1062</v>
      </c>
      <c r="O96" s="138">
        <v>200</v>
      </c>
      <c r="P96" s="115" t="s">
        <v>685</v>
      </c>
      <c r="Q96" s="121">
        <f t="shared" si="26"/>
        <v>1</v>
      </c>
    </row>
    <row r="97" spans="1:17" ht="12.75">
      <c r="A97" s="120">
        <f t="shared" si="27"/>
        <v>96</v>
      </c>
      <c r="C97" s="7" t="s">
        <v>713</v>
      </c>
      <c r="D97" s="8" t="s">
        <v>236</v>
      </c>
      <c r="E97" s="138">
        <f>$O97</f>
        <v>200</v>
      </c>
      <c r="F97" s="138">
        <f>$O97</f>
        <v>200</v>
      </c>
      <c r="G97" s="138">
        <f>$O97</f>
        <v>200</v>
      </c>
      <c r="H97" s="141">
        <v>66</v>
      </c>
      <c r="I97" s="140">
        <v>42</v>
      </c>
      <c r="J97" s="137">
        <v>48</v>
      </c>
      <c r="K97" s="137">
        <v>36</v>
      </c>
      <c r="L97" s="138">
        <f>$O97</f>
        <v>200</v>
      </c>
      <c r="M97" s="139">
        <f t="shared" si="24"/>
        <v>992</v>
      </c>
      <c r="N97" s="139">
        <f t="shared" si="25"/>
        <v>592</v>
      </c>
      <c r="O97" s="138">
        <v>200</v>
      </c>
      <c r="P97" s="115" t="s">
        <v>696</v>
      </c>
      <c r="Q97" s="121">
        <f t="shared" si="26"/>
        <v>4</v>
      </c>
    </row>
    <row r="98" spans="1:17" ht="12.75">
      <c r="A98" s="120">
        <f t="shared" si="27"/>
        <v>97</v>
      </c>
      <c r="C98" s="7" t="s">
        <v>439</v>
      </c>
      <c r="D98" s="8" t="s">
        <v>399</v>
      </c>
      <c r="E98" s="138">
        <f>$O98</f>
        <v>200</v>
      </c>
      <c r="F98" s="138">
        <f>$O98</f>
        <v>200</v>
      </c>
      <c r="G98" s="142">
        <v>109</v>
      </c>
      <c r="H98" s="138">
        <f>O98</f>
        <v>200</v>
      </c>
      <c r="I98" s="138">
        <f>$O98</f>
        <v>200</v>
      </c>
      <c r="J98" s="138">
        <f>$O98</f>
        <v>200</v>
      </c>
      <c r="K98" s="138">
        <f>$O98</f>
        <v>200</v>
      </c>
      <c r="L98" s="138">
        <f>$O98</f>
        <v>200</v>
      </c>
      <c r="M98" s="139">
        <f t="shared" si="24"/>
        <v>1509</v>
      </c>
      <c r="N98" s="139">
        <f t="shared" si="25"/>
        <v>1109</v>
      </c>
      <c r="O98" s="138">
        <v>200</v>
      </c>
      <c r="P98" s="115" t="s">
        <v>685</v>
      </c>
      <c r="Q98" s="121">
        <f t="shared" si="26"/>
        <v>1</v>
      </c>
    </row>
    <row r="99" spans="1:17" ht="12.75">
      <c r="A99" s="120">
        <f t="shared" si="27"/>
        <v>98</v>
      </c>
      <c r="C99" s="7" t="s">
        <v>714</v>
      </c>
      <c r="D99" s="8" t="s">
        <v>63</v>
      </c>
      <c r="E99" s="138">
        <f>$O99</f>
        <v>200</v>
      </c>
      <c r="F99" s="138">
        <f>$O99</f>
        <v>200</v>
      </c>
      <c r="G99" s="142">
        <v>118</v>
      </c>
      <c r="H99" s="138">
        <f>$O99</f>
        <v>200</v>
      </c>
      <c r="I99" s="138">
        <f>$O99</f>
        <v>200</v>
      </c>
      <c r="J99" s="141">
        <v>115</v>
      </c>
      <c r="K99" s="138">
        <f aca="true" t="shared" si="35" ref="K99:K104">$O99</f>
        <v>200</v>
      </c>
      <c r="L99" s="138">
        <f>$O99</f>
        <v>200</v>
      </c>
      <c r="M99" s="139">
        <f t="shared" si="24"/>
        <v>1433</v>
      </c>
      <c r="N99" s="139">
        <f t="shared" si="25"/>
        <v>1033</v>
      </c>
      <c r="O99" s="138">
        <v>200</v>
      </c>
      <c r="P99" s="115" t="s">
        <v>685</v>
      </c>
      <c r="Q99" s="121">
        <f t="shared" si="26"/>
        <v>2</v>
      </c>
    </row>
    <row r="100" spans="1:17" ht="12.75">
      <c r="A100" s="120">
        <f t="shared" si="27"/>
        <v>99</v>
      </c>
      <c r="C100" s="7" t="s">
        <v>129</v>
      </c>
      <c r="D100" s="8" t="s">
        <v>24</v>
      </c>
      <c r="E100" s="140">
        <v>50</v>
      </c>
      <c r="F100" s="137">
        <v>37</v>
      </c>
      <c r="G100" s="137">
        <v>39</v>
      </c>
      <c r="H100" s="137">
        <v>33</v>
      </c>
      <c r="I100" s="137">
        <v>33</v>
      </c>
      <c r="J100" s="137">
        <v>53</v>
      </c>
      <c r="K100" s="138">
        <f t="shared" si="35"/>
        <v>200</v>
      </c>
      <c r="L100" s="137">
        <v>40</v>
      </c>
      <c r="M100" s="139">
        <f t="shared" si="24"/>
        <v>485</v>
      </c>
      <c r="N100" s="139">
        <f t="shared" si="25"/>
        <v>232</v>
      </c>
      <c r="O100" s="138">
        <v>200</v>
      </c>
      <c r="P100" s="115" t="s">
        <v>685</v>
      </c>
      <c r="Q100" s="121">
        <f t="shared" si="26"/>
        <v>7</v>
      </c>
    </row>
    <row r="101" spans="1:17" ht="12.75">
      <c r="A101" s="120">
        <f t="shared" si="27"/>
        <v>100</v>
      </c>
      <c r="C101" s="7" t="s">
        <v>130</v>
      </c>
      <c r="D101" s="8" t="s">
        <v>131</v>
      </c>
      <c r="E101" s="140">
        <v>49</v>
      </c>
      <c r="F101" s="137">
        <v>50</v>
      </c>
      <c r="G101" s="140">
        <v>64</v>
      </c>
      <c r="H101" s="140">
        <v>45</v>
      </c>
      <c r="I101" s="137">
        <v>40</v>
      </c>
      <c r="J101" s="140">
        <v>82</v>
      </c>
      <c r="K101" s="138">
        <f t="shared" si="35"/>
        <v>200</v>
      </c>
      <c r="L101" s="140">
        <v>49</v>
      </c>
      <c r="M101" s="139">
        <f t="shared" si="24"/>
        <v>579</v>
      </c>
      <c r="N101" s="139">
        <f t="shared" si="25"/>
        <v>297</v>
      </c>
      <c r="O101" s="138">
        <v>200</v>
      </c>
      <c r="P101" s="115" t="s">
        <v>685</v>
      </c>
      <c r="Q101" s="121">
        <f t="shared" si="26"/>
        <v>7</v>
      </c>
    </row>
    <row r="102" spans="1:17" ht="12.75">
      <c r="A102" s="120">
        <f t="shared" si="27"/>
        <v>101</v>
      </c>
      <c r="C102" s="7" t="s">
        <v>715</v>
      </c>
      <c r="D102" s="8" t="s">
        <v>9</v>
      </c>
      <c r="E102" s="138">
        <f>$O102</f>
        <v>200</v>
      </c>
      <c r="F102" s="138">
        <f>$O102</f>
        <v>200</v>
      </c>
      <c r="G102" s="141">
        <v>96</v>
      </c>
      <c r="H102" s="138">
        <f>$O102</f>
        <v>200</v>
      </c>
      <c r="I102" s="141">
        <v>71</v>
      </c>
      <c r="J102" s="138">
        <f>$O102</f>
        <v>200</v>
      </c>
      <c r="K102" s="138">
        <f t="shared" si="35"/>
        <v>200</v>
      </c>
      <c r="L102" s="138">
        <f aca="true" t="shared" si="36" ref="L102:L110">$O102</f>
        <v>200</v>
      </c>
      <c r="M102" s="139">
        <f t="shared" si="24"/>
        <v>1367</v>
      </c>
      <c r="N102" s="139">
        <f t="shared" si="25"/>
        <v>967</v>
      </c>
      <c r="O102" s="138">
        <v>200</v>
      </c>
      <c r="P102" s="115" t="s">
        <v>685</v>
      </c>
      <c r="Q102" s="121">
        <f t="shared" si="26"/>
        <v>2</v>
      </c>
    </row>
    <row r="103" spans="1:17" ht="12.75">
      <c r="A103" s="120">
        <f t="shared" si="27"/>
        <v>102</v>
      </c>
      <c r="C103" s="7" t="s">
        <v>135</v>
      </c>
      <c r="D103" s="8" t="s">
        <v>59</v>
      </c>
      <c r="E103" s="138">
        <f>$O103</f>
        <v>200</v>
      </c>
      <c r="F103" s="138">
        <f>$O103</f>
        <v>200</v>
      </c>
      <c r="G103" s="140">
        <v>87</v>
      </c>
      <c r="H103" s="138">
        <f>$O103</f>
        <v>200</v>
      </c>
      <c r="I103" s="138">
        <f>$O103</f>
        <v>200</v>
      </c>
      <c r="J103" s="140">
        <v>72</v>
      </c>
      <c r="K103" s="138">
        <f t="shared" si="35"/>
        <v>200</v>
      </c>
      <c r="L103" s="138">
        <f t="shared" si="36"/>
        <v>200</v>
      </c>
      <c r="M103" s="139">
        <f t="shared" si="24"/>
        <v>1359</v>
      </c>
      <c r="N103" s="139">
        <f t="shared" si="25"/>
        <v>959</v>
      </c>
      <c r="O103" s="138">
        <v>200</v>
      </c>
      <c r="P103" s="115" t="s">
        <v>685</v>
      </c>
      <c r="Q103" s="121">
        <f t="shared" si="26"/>
        <v>2</v>
      </c>
    </row>
    <row r="104" spans="1:17" ht="12.75">
      <c r="A104" s="120">
        <f t="shared" si="27"/>
        <v>103</v>
      </c>
      <c r="C104" s="7" t="s">
        <v>367</v>
      </c>
      <c r="D104" s="8" t="s">
        <v>144</v>
      </c>
      <c r="E104" s="140">
        <v>59</v>
      </c>
      <c r="F104" s="140">
        <v>61</v>
      </c>
      <c r="G104" s="140">
        <v>76</v>
      </c>
      <c r="H104" s="140">
        <v>59</v>
      </c>
      <c r="I104" s="140">
        <v>53</v>
      </c>
      <c r="J104" s="138">
        <f>$O104</f>
        <v>200</v>
      </c>
      <c r="K104" s="138">
        <f t="shared" si="35"/>
        <v>200</v>
      </c>
      <c r="L104" s="138">
        <f t="shared" si="36"/>
        <v>200</v>
      </c>
      <c r="M104" s="139">
        <f t="shared" si="24"/>
        <v>908</v>
      </c>
      <c r="N104" s="139">
        <f t="shared" si="25"/>
        <v>508</v>
      </c>
      <c r="O104" s="138">
        <v>200</v>
      </c>
      <c r="P104" s="115" t="s">
        <v>685</v>
      </c>
      <c r="Q104" s="121">
        <f t="shared" si="26"/>
        <v>5</v>
      </c>
    </row>
    <row r="105" spans="1:17" ht="12.75">
      <c r="A105" s="120">
        <f t="shared" si="27"/>
        <v>104</v>
      </c>
      <c r="C105" s="7" t="s">
        <v>716</v>
      </c>
      <c r="D105" s="8"/>
      <c r="E105" s="138">
        <f>$O105</f>
        <v>200</v>
      </c>
      <c r="F105" s="138">
        <f>$O105</f>
        <v>200</v>
      </c>
      <c r="G105" s="138">
        <f>$O105</f>
        <v>200</v>
      </c>
      <c r="H105" s="138">
        <f>$O105</f>
        <v>200</v>
      </c>
      <c r="I105" s="138">
        <f>$O105</f>
        <v>200</v>
      </c>
      <c r="J105" s="138">
        <f>$O105</f>
        <v>200</v>
      </c>
      <c r="K105" s="141">
        <v>75</v>
      </c>
      <c r="L105" s="138">
        <f t="shared" si="36"/>
        <v>200</v>
      </c>
      <c r="M105" s="139">
        <f t="shared" si="24"/>
        <v>1475</v>
      </c>
      <c r="N105" s="139">
        <f t="shared" si="25"/>
        <v>1075</v>
      </c>
      <c r="O105" s="138">
        <v>200</v>
      </c>
      <c r="P105" s="115" t="s">
        <v>685</v>
      </c>
      <c r="Q105" s="121">
        <f t="shared" si="26"/>
        <v>1</v>
      </c>
    </row>
    <row r="106" spans="1:17" ht="12.75">
      <c r="A106" s="120">
        <f t="shared" si="27"/>
        <v>105</v>
      </c>
      <c r="C106" s="7" t="s">
        <v>320</v>
      </c>
      <c r="D106" s="8" t="s">
        <v>24</v>
      </c>
      <c r="E106" s="138">
        <f>$O106</f>
        <v>200</v>
      </c>
      <c r="F106" s="138">
        <f>$O106</f>
        <v>200</v>
      </c>
      <c r="G106" s="142">
        <v>117</v>
      </c>
      <c r="H106" s="138">
        <f>$O106</f>
        <v>200</v>
      </c>
      <c r="I106" s="141">
        <v>73</v>
      </c>
      <c r="J106" s="141">
        <v>118</v>
      </c>
      <c r="K106" s="141">
        <v>86</v>
      </c>
      <c r="L106" s="138">
        <f t="shared" si="36"/>
        <v>200</v>
      </c>
      <c r="M106" s="139">
        <f t="shared" si="24"/>
        <v>1194</v>
      </c>
      <c r="N106" s="139">
        <f t="shared" si="25"/>
        <v>794</v>
      </c>
      <c r="O106" s="138">
        <v>200</v>
      </c>
      <c r="P106" s="115" t="s">
        <v>685</v>
      </c>
      <c r="Q106" s="121">
        <f t="shared" si="26"/>
        <v>4</v>
      </c>
    </row>
    <row r="107" spans="1:17" ht="12.75">
      <c r="A107" s="120">
        <f t="shared" si="27"/>
        <v>106</v>
      </c>
      <c r="C107" s="7" t="s">
        <v>374</v>
      </c>
      <c r="D107" s="8" t="s">
        <v>71</v>
      </c>
      <c r="E107" s="140">
        <v>63</v>
      </c>
      <c r="F107" s="141">
        <v>75</v>
      </c>
      <c r="G107" s="140">
        <v>81</v>
      </c>
      <c r="H107" s="140">
        <v>51</v>
      </c>
      <c r="I107" s="138">
        <f>$O107</f>
        <v>200</v>
      </c>
      <c r="J107" s="140">
        <v>81</v>
      </c>
      <c r="K107" s="138">
        <f>$O107</f>
        <v>200</v>
      </c>
      <c r="L107" s="138">
        <f t="shared" si="36"/>
        <v>200</v>
      </c>
      <c r="M107" s="139">
        <f t="shared" si="24"/>
        <v>951</v>
      </c>
      <c r="N107" s="139">
        <f t="shared" si="25"/>
        <v>551</v>
      </c>
      <c r="O107" s="138">
        <v>200</v>
      </c>
      <c r="P107" s="115" t="s">
        <v>685</v>
      </c>
      <c r="Q107" s="121">
        <f t="shared" si="26"/>
        <v>5</v>
      </c>
    </row>
    <row r="108" spans="1:17" ht="12.75">
      <c r="A108" s="120">
        <f t="shared" si="27"/>
        <v>107</v>
      </c>
      <c r="C108" s="7" t="s">
        <v>435</v>
      </c>
      <c r="D108" s="8" t="s">
        <v>344</v>
      </c>
      <c r="E108" s="138">
        <f>$O108</f>
        <v>200</v>
      </c>
      <c r="F108" s="141">
        <v>84</v>
      </c>
      <c r="G108" s="141">
        <v>91</v>
      </c>
      <c r="H108" s="141">
        <v>74</v>
      </c>
      <c r="I108" s="138">
        <f>$O108</f>
        <v>200</v>
      </c>
      <c r="J108" s="138">
        <f>$O108</f>
        <v>200</v>
      </c>
      <c r="K108" s="141">
        <v>76</v>
      </c>
      <c r="L108" s="138">
        <f t="shared" si="36"/>
        <v>200</v>
      </c>
      <c r="M108" s="139">
        <f t="shared" si="24"/>
        <v>1125</v>
      </c>
      <c r="N108" s="139">
        <f t="shared" si="25"/>
        <v>725</v>
      </c>
      <c r="O108" s="138">
        <v>200</v>
      </c>
      <c r="P108" s="115" t="s">
        <v>696</v>
      </c>
      <c r="Q108" s="121">
        <f t="shared" si="26"/>
        <v>4</v>
      </c>
    </row>
    <row r="109" spans="1:17" ht="12.75">
      <c r="A109" s="120">
        <f t="shared" si="27"/>
        <v>108</v>
      </c>
      <c r="C109" s="7" t="s">
        <v>438</v>
      </c>
      <c r="D109" s="8" t="s">
        <v>39</v>
      </c>
      <c r="E109" s="138">
        <f>$O109</f>
        <v>200</v>
      </c>
      <c r="F109" s="138">
        <f>$O109</f>
        <v>200</v>
      </c>
      <c r="G109" s="138">
        <f>$O109</f>
        <v>200</v>
      </c>
      <c r="H109" s="138">
        <f>$O109</f>
        <v>200</v>
      </c>
      <c r="I109" s="138">
        <f>$O109</f>
        <v>200</v>
      </c>
      <c r="J109" s="141">
        <v>106</v>
      </c>
      <c r="K109" s="138">
        <f>$O109</f>
        <v>200</v>
      </c>
      <c r="L109" s="138">
        <f t="shared" si="36"/>
        <v>200</v>
      </c>
      <c r="M109" s="139">
        <f t="shared" si="24"/>
        <v>1506</v>
      </c>
      <c r="N109" s="139">
        <f t="shared" si="25"/>
        <v>1106</v>
      </c>
      <c r="O109" s="138">
        <v>200</v>
      </c>
      <c r="P109" s="115" t="s">
        <v>685</v>
      </c>
      <c r="Q109" s="121">
        <f t="shared" si="26"/>
        <v>1</v>
      </c>
    </row>
    <row r="110" spans="1:17" ht="12.75">
      <c r="A110" s="120">
        <f t="shared" si="27"/>
        <v>109</v>
      </c>
      <c r="C110" s="7" t="s">
        <v>142</v>
      </c>
      <c r="D110" s="8" t="s">
        <v>206</v>
      </c>
      <c r="E110" s="138">
        <f>$O110</f>
        <v>200</v>
      </c>
      <c r="F110" s="136">
        <v>17</v>
      </c>
      <c r="G110" s="138">
        <f>$O110</f>
        <v>200</v>
      </c>
      <c r="H110" s="138">
        <f>$O110</f>
        <v>200</v>
      </c>
      <c r="I110" s="138">
        <f>$O110</f>
        <v>200</v>
      </c>
      <c r="J110" s="138">
        <f>$O110</f>
        <v>200</v>
      </c>
      <c r="K110" s="138">
        <f>$O110</f>
        <v>200</v>
      </c>
      <c r="L110" s="138">
        <f t="shared" si="36"/>
        <v>200</v>
      </c>
      <c r="M110" s="139">
        <f t="shared" si="24"/>
        <v>1417</v>
      </c>
      <c r="N110" s="139">
        <f t="shared" si="25"/>
        <v>1017</v>
      </c>
      <c r="O110" s="138">
        <v>200</v>
      </c>
      <c r="P110" s="115" t="s">
        <v>685</v>
      </c>
      <c r="Q110" s="121">
        <f t="shared" si="26"/>
        <v>1</v>
      </c>
    </row>
    <row r="111" spans="1:17" ht="12.75">
      <c r="A111" s="120">
        <f t="shared" si="27"/>
        <v>110</v>
      </c>
      <c r="C111" s="7" t="s">
        <v>143</v>
      </c>
      <c r="D111" s="8" t="s">
        <v>144</v>
      </c>
      <c r="E111" s="137">
        <v>35</v>
      </c>
      <c r="F111" s="137">
        <v>42</v>
      </c>
      <c r="G111" s="137">
        <v>36</v>
      </c>
      <c r="H111" s="136">
        <v>20</v>
      </c>
      <c r="I111" s="138">
        <f>$O111</f>
        <v>200</v>
      </c>
      <c r="J111" s="136">
        <v>41</v>
      </c>
      <c r="K111" s="138">
        <f>$O111</f>
        <v>200</v>
      </c>
      <c r="L111" s="137">
        <v>34</v>
      </c>
      <c r="M111" s="139">
        <f t="shared" si="24"/>
        <v>608</v>
      </c>
      <c r="N111" s="139">
        <f t="shared" si="25"/>
        <v>208</v>
      </c>
      <c r="O111" s="138">
        <v>200</v>
      </c>
      <c r="P111" s="115" t="s">
        <v>685</v>
      </c>
      <c r="Q111" s="121">
        <f t="shared" si="26"/>
        <v>6</v>
      </c>
    </row>
    <row r="112" spans="1:17" ht="12.75">
      <c r="A112" s="120">
        <f t="shared" si="27"/>
        <v>111</v>
      </c>
      <c r="C112" s="7" t="s">
        <v>146</v>
      </c>
      <c r="D112" s="8" t="s">
        <v>13</v>
      </c>
      <c r="E112" s="138">
        <f>$O112</f>
        <v>200</v>
      </c>
      <c r="F112" s="136">
        <v>2</v>
      </c>
      <c r="G112" s="136">
        <v>7</v>
      </c>
      <c r="H112" s="136">
        <v>5</v>
      </c>
      <c r="I112" s="136">
        <v>3</v>
      </c>
      <c r="J112" s="18">
        <v>3</v>
      </c>
      <c r="K112" s="136">
        <v>5</v>
      </c>
      <c r="L112" s="136">
        <v>7</v>
      </c>
      <c r="M112" s="139">
        <f t="shared" si="24"/>
        <v>232</v>
      </c>
      <c r="N112" s="139">
        <f t="shared" si="25"/>
        <v>25</v>
      </c>
      <c r="O112" s="138">
        <v>200</v>
      </c>
      <c r="P112" s="115" t="s">
        <v>685</v>
      </c>
      <c r="Q112" s="121">
        <f t="shared" si="26"/>
        <v>7</v>
      </c>
    </row>
    <row r="113" spans="1:17" ht="12.75">
      <c r="A113" s="120">
        <f t="shared" si="27"/>
        <v>112</v>
      </c>
      <c r="C113" s="7" t="s">
        <v>717</v>
      </c>
      <c r="D113" s="8" t="s">
        <v>59</v>
      </c>
      <c r="E113" s="141">
        <v>80</v>
      </c>
      <c r="F113" s="138">
        <f>$O113</f>
        <v>200</v>
      </c>
      <c r="G113" s="141">
        <v>89</v>
      </c>
      <c r="H113" s="138">
        <f>$O113</f>
        <v>200</v>
      </c>
      <c r="I113" s="140">
        <v>52</v>
      </c>
      <c r="J113" s="138">
        <f>$O113</f>
        <v>200</v>
      </c>
      <c r="K113" s="138">
        <f>$O113</f>
        <v>200</v>
      </c>
      <c r="L113" s="138">
        <f>$O113</f>
        <v>200</v>
      </c>
      <c r="M113" s="139">
        <f t="shared" si="24"/>
        <v>1221</v>
      </c>
      <c r="N113" s="139">
        <f t="shared" si="25"/>
        <v>821</v>
      </c>
      <c r="O113" s="138">
        <v>200</v>
      </c>
      <c r="P113" s="115" t="s">
        <v>685</v>
      </c>
      <c r="Q113" s="121">
        <f t="shared" si="26"/>
        <v>3</v>
      </c>
    </row>
    <row r="114" spans="1:17" ht="12.75">
      <c r="A114" s="120">
        <f t="shared" si="27"/>
        <v>113</v>
      </c>
      <c r="C114" s="7" t="s">
        <v>587</v>
      </c>
      <c r="D114" s="8" t="s">
        <v>208</v>
      </c>
      <c r="E114" s="136">
        <v>1</v>
      </c>
      <c r="F114" s="136">
        <v>1</v>
      </c>
      <c r="G114" s="136">
        <v>2</v>
      </c>
      <c r="H114" s="136">
        <v>1</v>
      </c>
      <c r="I114" s="138">
        <f>$O114</f>
        <v>200</v>
      </c>
      <c r="J114" s="18">
        <v>1</v>
      </c>
      <c r="K114" s="136">
        <v>3</v>
      </c>
      <c r="L114" s="136">
        <v>3</v>
      </c>
      <c r="M114" s="139">
        <f t="shared" si="24"/>
        <v>212</v>
      </c>
      <c r="N114" s="139">
        <f t="shared" si="25"/>
        <v>9</v>
      </c>
      <c r="O114" s="138">
        <v>200</v>
      </c>
      <c r="P114" s="115" t="s">
        <v>685</v>
      </c>
      <c r="Q114" s="121">
        <f t="shared" si="26"/>
        <v>7</v>
      </c>
    </row>
    <row r="115" spans="1:17" ht="12.75">
      <c r="A115" s="120">
        <f t="shared" si="27"/>
        <v>114</v>
      </c>
      <c r="C115" s="7" t="s">
        <v>148</v>
      </c>
      <c r="D115" s="8"/>
      <c r="E115" s="138">
        <f>$O115</f>
        <v>200</v>
      </c>
      <c r="F115" s="138">
        <f>$O115</f>
        <v>200</v>
      </c>
      <c r="G115" s="138">
        <f>$O115</f>
        <v>200</v>
      </c>
      <c r="H115" s="138">
        <f>$O115</f>
        <v>200</v>
      </c>
      <c r="I115" s="138">
        <f>$O115</f>
        <v>200</v>
      </c>
      <c r="J115" s="136">
        <v>19</v>
      </c>
      <c r="K115" s="136">
        <v>9</v>
      </c>
      <c r="L115" s="136">
        <v>5</v>
      </c>
      <c r="M115" s="139">
        <f t="shared" si="24"/>
        <v>1033</v>
      </c>
      <c r="N115" s="139">
        <f t="shared" si="25"/>
        <v>633</v>
      </c>
      <c r="O115" s="138">
        <v>200</v>
      </c>
      <c r="P115" s="115" t="s">
        <v>696</v>
      </c>
      <c r="Q115" s="121">
        <f t="shared" si="26"/>
        <v>3</v>
      </c>
    </row>
    <row r="116" spans="1:17" ht="12.75">
      <c r="A116" s="120">
        <f t="shared" si="27"/>
        <v>115</v>
      </c>
      <c r="C116" s="7" t="s">
        <v>360</v>
      </c>
      <c r="D116" s="8" t="s">
        <v>3</v>
      </c>
      <c r="E116" s="138">
        <f aca="true" t="shared" si="37" ref="E116:F119">$O116</f>
        <v>200</v>
      </c>
      <c r="F116" s="138">
        <f t="shared" si="37"/>
        <v>200</v>
      </c>
      <c r="G116" s="137">
        <v>41</v>
      </c>
      <c r="H116" s="137">
        <v>31</v>
      </c>
      <c r="I116" s="137">
        <v>27</v>
      </c>
      <c r="J116" s="136">
        <v>33</v>
      </c>
      <c r="K116" s="138">
        <f>$O116</f>
        <v>200</v>
      </c>
      <c r="L116" s="138">
        <f>$O116</f>
        <v>200</v>
      </c>
      <c r="M116" s="139">
        <f t="shared" si="24"/>
        <v>932</v>
      </c>
      <c r="N116" s="139">
        <f t="shared" si="25"/>
        <v>532</v>
      </c>
      <c r="O116" s="138">
        <v>200</v>
      </c>
      <c r="P116" s="115" t="s">
        <v>685</v>
      </c>
      <c r="Q116" s="121">
        <f t="shared" si="26"/>
        <v>4</v>
      </c>
    </row>
    <row r="117" spans="1:17" ht="12.75">
      <c r="A117" s="120">
        <f t="shared" si="27"/>
        <v>116</v>
      </c>
      <c r="C117" s="7" t="s">
        <v>149</v>
      </c>
      <c r="D117" s="8" t="s">
        <v>718</v>
      </c>
      <c r="E117" s="138">
        <f t="shared" si="37"/>
        <v>200</v>
      </c>
      <c r="F117" s="138">
        <f t="shared" si="37"/>
        <v>200</v>
      </c>
      <c r="G117" s="140">
        <v>57</v>
      </c>
      <c r="H117" s="137">
        <v>28</v>
      </c>
      <c r="I117" s="136">
        <v>23</v>
      </c>
      <c r="J117" s="137">
        <v>58</v>
      </c>
      <c r="K117" s="137">
        <v>37</v>
      </c>
      <c r="L117" s="138">
        <f>$O117</f>
        <v>200</v>
      </c>
      <c r="M117" s="139">
        <f t="shared" si="24"/>
        <v>803</v>
      </c>
      <c r="N117" s="139">
        <f t="shared" si="25"/>
        <v>403</v>
      </c>
      <c r="O117" s="138">
        <v>200</v>
      </c>
      <c r="P117" s="115" t="s">
        <v>685</v>
      </c>
      <c r="Q117" s="121">
        <f t="shared" si="26"/>
        <v>5</v>
      </c>
    </row>
    <row r="118" spans="1:17" ht="12.75">
      <c r="A118" s="120">
        <f t="shared" si="27"/>
        <v>117</v>
      </c>
      <c r="C118" s="7" t="s">
        <v>150</v>
      </c>
      <c r="D118" s="8" t="s">
        <v>151</v>
      </c>
      <c r="E118" s="138">
        <f t="shared" si="37"/>
        <v>200</v>
      </c>
      <c r="F118" s="138">
        <f t="shared" si="37"/>
        <v>200</v>
      </c>
      <c r="G118" s="138">
        <f>$O118</f>
        <v>200</v>
      </c>
      <c r="H118" s="138">
        <f>$O118</f>
        <v>200</v>
      </c>
      <c r="I118" s="138">
        <f>$O118</f>
        <v>200</v>
      </c>
      <c r="J118" s="140">
        <v>70</v>
      </c>
      <c r="K118" s="140">
        <v>53</v>
      </c>
      <c r="L118" s="136">
        <v>28</v>
      </c>
      <c r="M118" s="139">
        <f t="shared" si="24"/>
        <v>1151</v>
      </c>
      <c r="N118" s="139">
        <f t="shared" si="25"/>
        <v>751</v>
      </c>
      <c r="O118" s="138">
        <v>200</v>
      </c>
      <c r="P118" s="115" t="s">
        <v>685</v>
      </c>
      <c r="Q118" s="121">
        <f t="shared" si="26"/>
        <v>3</v>
      </c>
    </row>
    <row r="119" spans="1:17" ht="12.75">
      <c r="A119" s="120">
        <f t="shared" si="27"/>
        <v>118</v>
      </c>
      <c r="C119" s="7" t="s">
        <v>152</v>
      </c>
      <c r="D119" s="8" t="s">
        <v>344</v>
      </c>
      <c r="E119" s="138">
        <f t="shared" si="37"/>
        <v>200</v>
      </c>
      <c r="F119" s="138">
        <f t="shared" si="37"/>
        <v>200</v>
      </c>
      <c r="G119" s="136">
        <v>16</v>
      </c>
      <c r="H119" s="138">
        <f>O119</f>
        <v>200</v>
      </c>
      <c r="I119" s="136">
        <v>14</v>
      </c>
      <c r="J119" s="138">
        <f>$O119</f>
        <v>200</v>
      </c>
      <c r="K119" s="138">
        <f>$O119</f>
        <v>200</v>
      </c>
      <c r="L119" s="138">
        <f>$O119</f>
        <v>200</v>
      </c>
      <c r="M119" s="139">
        <f t="shared" si="24"/>
        <v>1230</v>
      </c>
      <c r="N119" s="139">
        <f t="shared" si="25"/>
        <v>830</v>
      </c>
      <c r="O119" s="138">
        <v>200</v>
      </c>
      <c r="P119" s="115" t="s">
        <v>685</v>
      </c>
      <c r="Q119" s="121">
        <f t="shared" si="26"/>
        <v>2</v>
      </c>
    </row>
    <row r="120" spans="1:17" ht="12.75">
      <c r="A120" s="120">
        <f t="shared" si="27"/>
        <v>119</v>
      </c>
      <c r="C120" s="7" t="s">
        <v>155</v>
      </c>
      <c r="D120" s="8" t="s">
        <v>80</v>
      </c>
      <c r="E120" s="136">
        <v>23</v>
      </c>
      <c r="F120" s="136">
        <v>14</v>
      </c>
      <c r="G120" s="138">
        <f>$O120</f>
        <v>200</v>
      </c>
      <c r="H120" s="138">
        <f>$O120</f>
        <v>200</v>
      </c>
      <c r="I120" s="138">
        <f>$O120</f>
        <v>200</v>
      </c>
      <c r="J120" s="138">
        <f>$O120</f>
        <v>200</v>
      </c>
      <c r="K120" s="136">
        <v>16</v>
      </c>
      <c r="L120" s="138">
        <f aca="true" t="shared" si="38" ref="L120:L127">$O120</f>
        <v>200</v>
      </c>
      <c r="M120" s="139">
        <f t="shared" si="24"/>
        <v>1053</v>
      </c>
      <c r="N120" s="139">
        <f t="shared" si="25"/>
        <v>653</v>
      </c>
      <c r="O120" s="138">
        <v>200</v>
      </c>
      <c r="P120" s="115" t="s">
        <v>685</v>
      </c>
      <c r="Q120" s="121">
        <f t="shared" si="26"/>
        <v>3</v>
      </c>
    </row>
    <row r="121" spans="1:17" ht="12.75">
      <c r="A121" s="120">
        <f t="shared" si="27"/>
        <v>120</v>
      </c>
      <c r="C121" s="7" t="s">
        <v>420</v>
      </c>
      <c r="D121" s="8" t="s">
        <v>24</v>
      </c>
      <c r="E121" s="141">
        <v>74</v>
      </c>
      <c r="F121" s="138">
        <f>$O121</f>
        <v>200</v>
      </c>
      <c r="G121" s="141">
        <v>97</v>
      </c>
      <c r="H121" s="138">
        <f>O121</f>
        <v>200</v>
      </c>
      <c r="I121" s="138">
        <f aca="true" t="shared" si="39" ref="I121:K122">$O121</f>
        <v>200</v>
      </c>
      <c r="J121" s="138">
        <f t="shared" si="39"/>
        <v>200</v>
      </c>
      <c r="K121" s="138">
        <f t="shared" si="39"/>
        <v>200</v>
      </c>
      <c r="L121" s="138">
        <f t="shared" si="38"/>
        <v>200</v>
      </c>
      <c r="M121" s="139">
        <f t="shared" si="24"/>
        <v>1371</v>
      </c>
      <c r="N121" s="139">
        <f t="shared" si="25"/>
        <v>971</v>
      </c>
      <c r="O121" s="138">
        <v>200</v>
      </c>
      <c r="P121" s="115" t="s">
        <v>696</v>
      </c>
      <c r="Q121" s="121">
        <f t="shared" si="26"/>
        <v>2</v>
      </c>
    </row>
    <row r="122" spans="1:17" ht="12.75">
      <c r="A122" s="120">
        <f t="shared" si="27"/>
        <v>121</v>
      </c>
      <c r="C122" s="7" t="s">
        <v>317</v>
      </c>
      <c r="D122" s="8" t="s">
        <v>318</v>
      </c>
      <c r="E122" s="141">
        <v>79</v>
      </c>
      <c r="F122" s="138">
        <f>$O122</f>
        <v>200</v>
      </c>
      <c r="G122" s="142">
        <v>121</v>
      </c>
      <c r="H122" s="141">
        <v>93</v>
      </c>
      <c r="I122" s="138">
        <f t="shared" si="39"/>
        <v>200</v>
      </c>
      <c r="J122" s="138">
        <f t="shared" si="39"/>
        <v>200</v>
      </c>
      <c r="K122" s="138">
        <f t="shared" si="39"/>
        <v>200</v>
      </c>
      <c r="L122" s="138">
        <f t="shared" si="38"/>
        <v>200</v>
      </c>
      <c r="M122" s="139">
        <f t="shared" si="24"/>
        <v>1293</v>
      </c>
      <c r="N122" s="139">
        <f t="shared" si="25"/>
        <v>893</v>
      </c>
      <c r="O122" s="138">
        <v>200</v>
      </c>
      <c r="P122" s="115" t="s">
        <v>685</v>
      </c>
      <c r="Q122" s="121">
        <f t="shared" si="26"/>
        <v>3</v>
      </c>
    </row>
    <row r="123" spans="1:17" ht="12.75">
      <c r="A123" s="120">
        <f t="shared" si="27"/>
        <v>122</v>
      </c>
      <c r="C123" s="7" t="s">
        <v>355</v>
      </c>
      <c r="D123" s="8"/>
      <c r="E123" s="138">
        <f>$O123</f>
        <v>200</v>
      </c>
      <c r="F123" s="138">
        <f>$O123</f>
        <v>200</v>
      </c>
      <c r="G123" s="138">
        <f>$O123</f>
        <v>200</v>
      </c>
      <c r="H123" s="138">
        <f>$O123</f>
        <v>200</v>
      </c>
      <c r="I123" s="138">
        <f>$O123</f>
        <v>200</v>
      </c>
      <c r="J123" s="136">
        <v>29</v>
      </c>
      <c r="K123" s="138">
        <f>$O123</f>
        <v>200</v>
      </c>
      <c r="L123" s="138">
        <f t="shared" si="38"/>
        <v>200</v>
      </c>
      <c r="M123" s="139">
        <f t="shared" si="24"/>
        <v>1429</v>
      </c>
      <c r="N123" s="139">
        <f t="shared" si="25"/>
        <v>1029</v>
      </c>
      <c r="O123" s="138">
        <v>200</v>
      </c>
      <c r="P123" s="115" t="s">
        <v>685</v>
      </c>
      <c r="Q123" s="121">
        <f t="shared" si="26"/>
        <v>1</v>
      </c>
    </row>
    <row r="124" spans="1:17" ht="12.75">
      <c r="A124" s="120">
        <f t="shared" si="27"/>
        <v>123</v>
      </c>
      <c r="C124" s="7" t="s">
        <v>319</v>
      </c>
      <c r="D124" s="8" t="s">
        <v>24</v>
      </c>
      <c r="E124" s="141">
        <v>76</v>
      </c>
      <c r="F124" s="141">
        <v>77</v>
      </c>
      <c r="G124" s="140">
        <v>86</v>
      </c>
      <c r="H124" s="141">
        <v>81</v>
      </c>
      <c r="I124" s="138">
        <f>$O124</f>
        <v>200</v>
      </c>
      <c r="J124" s="140">
        <v>89</v>
      </c>
      <c r="K124" s="138">
        <f>$O124</f>
        <v>200</v>
      </c>
      <c r="L124" s="138">
        <f t="shared" si="38"/>
        <v>200</v>
      </c>
      <c r="M124" s="139">
        <f t="shared" si="24"/>
        <v>1009</v>
      </c>
      <c r="N124" s="139">
        <f t="shared" si="25"/>
        <v>609</v>
      </c>
      <c r="O124" s="138">
        <v>200</v>
      </c>
      <c r="P124" s="115" t="s">
        <v>685</v>
      </c>
      <c r="Q124" s="121">
        <f t="shared" si="26"/>
        <v>5</v>
      </c>
    </row>
    <row r="125" spans="1:17" ht="12.75">
      <c r="A125" s="120">
        <f t="shared" si="27"/>
        <v>124</v>
      </c>
      <c r="C125" s="7" t="s">
        <v>421</v>
      </c>
      <c r="D125" s="8" t="s">
        <v>59</v>
      </c>
      <c r="E125" s="138">
        <f>$O125</f>
        <v>200</v>
      </c>
      <c r="F125" s="141">
        <v>76</v>
      </c>
      <c r="G125" s="138">
        <f>$O125</f>
        <v>200</v>
      </c>
      <c r="H125" s="138">
        <f>$O125</f>
        <v>200</v>
      </c>
      <c r="I125" s="138">
        <f>$O125</f>
        <v>200</v>
      </c>
      <c r="J125" s="138">
        <f>$O125</f>
        <v>200</v>
      </c>
      <c r="K125" s="138">
        <f>$O125</f>
        <v>200</v>
      </c>
      <c r="L125" s="138">
        <f t="shared" si="38"/>
        <v>200</v>
      </c>
      <c r="M125" s="139">
        <f t="shared" si="24"/>
        <v>1476</v>
      </c>
      <c r="N125" s="139">
        <f t="shared" si="25"/>
        <v>1076</v>
      </c>
      <c r="O125" s="138">
        <v>200</v>
      </c>
      <c r="P125" s="115" t="s">
        <v>685</v>
      </c>
      <c r="Q125" s="121">
        <f t="shared" si="26"/>
        <v>1</v>
      </c>
    </row>
    <row r="126" spans="1:17" ht="12.75">
      <c r="A126" s="120">
        <f t="shared" si="27"/>
        <v>125</v>
      </c>
      <c r="C126" s="7" t="s">
        <v>397</v>
      </c>
      <c r="D126" s="8" t="s">
        <v>327</v>
      </c>
      <c r="E126" s="138">
        <f>$O126</f>
        <v>200</v>
      </c>
      <c r="F126" s="141">
        <v>83</v>
      </c>
      <c r="G126" s="141">
        <v>90</v>
      </c>
      <c r="H126" s="140">
        <v>61</v>
      </c>
      <c r="I126" s="138">
        <f>$O126</f>
        <v>200</v>
      </c>
      <c r="J126" s="138">
        <f>$O126</f>
        <v>200</v>
      </c>
      <c r="K126" s="138">
        <f>$O126</f>
        <v>200</v>
      </c>
      <c r="L126" s="138">
        <f t="shared" si="38"/>
        <v>200</v>
      </c>
      <c r="M126" s="139">
        <f t="shared" si="24"/>
        <v>1234</v>
      </c>
      <c r="N126" s="139">
        <f t="shared" si="25"/>
        <v>834</v>
      </c>
      <c r="O126" s="138">
        <v>200</v>
      </c>
      <c r="P126" s="115" t="s">
        <v>685</v>
      </c>
      <c r="Q126" s="121">
        <f t="shared" si="26"/>
        <v>3</v>
      </c>
    </row>
    <row r="127" spans="1:17" ht="12.75">
      <c r="A127" s="120">
        <f t="shared" si="27"/>
        <v>126</v>
      </c>
      <c r="C127" s="7" t="s">
        <v>338</v>
      </c>
      <c r="D127" s="8" t="s">
        <v>13</v>
      </c>
      <c r="E127" s="138">
        <f>$O127</f>
        <v>200</v>
      </c>
      <c r="F127" s="136">
        <v>27</v>
      </c>
      <c r="G127" s="138">
        <f>$O127</f>
        <v>200</v>
      </c>
      <c r="H127" s="136">
        <v>6</v>
      </c>
      <c r="I127" s="138">
        <f>$O127</f>
        <v>200</v>
      </c>
      <c r="J127" s="136">
        <v>17</v>
      </c>
      <c r="K127" s="138">
        <f>$O127</f>
        <v>200</v>
      </c>
      <c r="L127" s="138">
        <f t="shared" si="38"/>
        <v>200</v>
      </c>
      <c r="M127" s="139">
        <f t="shared" si="24"/>
        <v>1050</v>
      </c>
      <c r="N127" s="139">
        <f t="shared" si="25"/>
        <v>650</v>
      </c>
      <c r="O127" s="138">
        <v>200</v>
      </c>
      <c r="P127" s="115" t="s">
        <v>685</v>
      </c>
      <c r="Q127" s="121">
        <f t="shared" si="26"/>
        <v>3</v>
      </c>
    </row>
    <row r="128" spans="1:17" ht="12.75">
      <c r="A128" s="120">
        <f t="shared" si="27"/>
        <v>127</v>
      </c>
      <c r="C128" s="7" t="s">
        <v>164</v>
      </c>
      <c r="D128" s="8"/>
      <c r="E128" s="136">
        <v>25</v>
      </c>
      <c r="F128" s="138">
        <f>$O128</f>
        <v>200</v>
      </c>
      <c r="G128" s="136">
        <v>29</v>
      </c>
      <c r="H128" s="136">
        <v>21</v>
      </c>
      <c r="I128" s="136">
        <v>21</v>
      </c>
      <c r="J128" s="136">
        <v>22</v>
      </c>
      <c r="K128" s="136">
        <v>26</v>
      </c>
      <c r="L128" s="136">
        <v>16</v>
      </c>
      <c r="M128" s="139">
        <f t="shared" si="24"/>
        <v>360</v>
      </c>
      <c r="N128" s="139">
        <f t="shared" si="25"/>
        <v>131</v>
      </c>
      <c r="O128" s="138">
        <v>200</v>
      </c>
      <c r="P128" s="115" t="s">
        <v>685</v>
      </c>
      <c r="Q128" s="121">
        <f t="shared" si="26"/>
        <v>7</v>
      </c>
    </row>
    <row r="129" spans="1:17" ht="12.75">
      <c r="A129" s="120">
        <f t="shared" si="27"/>
        <v>128</v>
      </c>
      <c r="C129" s="7" t="s">
        <v>167</v>
      </c>
      <c r="D129" s="8" t="s">
        <v>168</v>
      </c>
      <c r="E129" s="138">
        <f>$O129</f>
        <v>200</v>
      </c>
      <c r="F129" s="138">
        <f>$O129</f>
        <v>200</v>
      </c>
      <c r="G129" s="138">
        <f>$O129</f>
        <v>200</v>
      </c>
      <c r="H129" s="141">
        <v>95</v>
      </c>
      <c r="I129" s="141">
        <v>83</v>
      </c>
      <c r="J129" s="141">
        <v>121</v>
      </c>
      <c r="K129" s="138">
        <f>$O129</f>
        <v>200</v>
      </c>
      <c r="L129" s="141">
        <v>67</v>
      </c>
      <c r="M129" s="139">
        <f t="shared" si="24"/>
        <v>1166</v>
      </c>
      <c r="N129" s="139">
        <f t="shared" si="25"/>
        <v>766</v>
      </c>
      <c r="O129" s="138">
        <v>200</v>
      </c>
      <c r="P129" s="115" t="s">
        <v>696</v>
      </c>
      <c r="Q129" s="121">
        <f t="shared" si="26"/>
        <v>4</v>
      </c>
    </row>
    <row r="130" spans="1:17" ht="12.75">
      <c r="A130" s="120">
        <f t="shared" si="27"/>
        <v>129</v>
      </c>
      <c r="C130" s="7" t="s">
        <v>169</v>
      </c>
      <c r="D130" s="8" t="s">
        <v>344</v>
      </c>
      <c r="E130" s="137">
        <v>36</v>
      </c>
      <c r="F130" s="137">
        <v>44</v>
      </c>
      <c r="G130" s="137">
        <v>44</v>
      </c>
      <c r="H130" s="137">
        <v>36</v>
      </c>
      <c r="I130" s="138">
        <f>$O130</f>
        <v>200</v>
      </c>
      <c r="J130" s="136">
        <v>38</v>
      </c>
      <c r="K130" s="136">
        <v>32</v>
      </c>
      <c r="L130" s="138">
        <f>$O130</f>
        <v>200</v>
      </c>
      <c r="M130" s="139">
        <f aca="true" t="shared" si="40" ref="M130:M193">SUM(E130:L130)</f>
        <v>630</v>
      </c>
      <c r="N130" s="139">
        <f aca="true" t="shared" si="41" ref="N130:N193">M130-LARGE(E130:L130,1)-LARGE(E130:L130,2)</f>
        <v>230</v>
      </c>
      <c r="O130" s="138">
        <v>200</v>
      </c>
      <c r="P130" s="115" t="s">
        <v>685</v>
      </c>
      <c r="Q130" s="121">
        <f aca="true" t="shared" si="42" ref="Q130:Q193">COUNTIF(E130:L130,"&lt;200")</f>
        <v>6</v>
      </c>
    </row>
    <row r="131" spans="1:17" ht="12.75">
      <c r="A131" s="120">
        <f aca="true" t="shared" si="43" ref="A131:A194">A130+1</f>
        <v>130</v>
      </c>
      <c r="C131" s="7" t="s">
        <v>361</v>
      </c>
      <c r="D131" s="8" t="s">
        <v>344</v>
      </c>
      <c r="E131" s="138">
        <f>$O131</f>
        <v>200</v>
      </c>
      <c r="F131" s="138">
        <f>$O131</f>
        <v>200</v>
      </c>
      <c r="G131" s="138">
        <f>$O131</f>
        <v>200</v>
      </c>
      <c r="H131" s="138">
        <f>$O131</f>
        <v>200</v>
      </c>
      <c r="I131" s="137">
        <v>32</v>
      </c>
      <c r="J131" s="138">
        <f>$O131</f>
        <v>200</v>
      </c>
      <c r="K131" s="138">
        <f>$O131</f>
        <v>200</v>
      </c>
      <c r="L131" s="138">
        <f>$O131</f>
        <v>200</v>
      </c>
      <c r="M131" s="139">
        <f t="shared" si="40"/>
        <v>1432</v>
      </c>
      <c r="N131" s="139">
        <f t="shared" si="41"/>
        <v>1032</v>
      </c>
      <c r="O131" s="138">
        <v>200</v>
      </c>
      <c r="P131" s="115" t="s">
        <v>685</v>
      </c>
      <c r="Q131" s="121">
        <f t="shared" si="42"/>
        <v>1</v>
      </c>
    </row>
    <row r="132" spans="1:17" ht="12.75">
      <c r="A132" s="120">
        <f t="shared" si="43"/>
        <v>131</v>
      </c>
      <c r="C132" s="7" t="s">
        <v>171</v>
      </c>
      <c r="D132" s="8" t="s">
        <v>334</v>
      </c>
      <c r="E132" s="136">
        <v>19</v>
      </c>
      <c r="F132" s="136">
        <v>16</v>
      </c>
      <c r="G132" s="136">
        <v>19</v>
      </c>
      <c r="H132" s="136">
        <v>24</v>
      </c>
      <c r="I132" s="136">
        <v>10</v>
      </c>
      <c r="J132" s="18">
        <v>13</v>
      </c>
      <c r="K132" s="136">
        <v>25</v>
      </c>
      <c r="L132" s="138">
        <f>$O132</f>
        <v>200</v>
      </c>
      <c r="M132" s="139">
        <f t="shared" si="40"/>
        <v>326</v>
      </c>
      <c r="N132" s="139">
        <f t="shared" si="41"/>
        <v>101</v>
      </c>
      <c r="O132" s="138">
        <v>200</v>
      </c>
      <c r="P132" s="115" t="s">
        <v>685</v>
      </c>
      <c r="Q132" s="121">
        <f t="shared" si="42"/>
        <v>7</v>
      </c>
    </row>
    <row r="133" spans="1:17" ht="12.75">
      <c r="A133" s="120">
        <f t="shared" si="43"/>
        <v>132</v>
      </c>
      <c r="C133" s="7" t="s">
        <v>387</v>
      </c>
      <c r="D133" s="8" t="s">
        <v>388</v>
      </c>
      <c r="E133" s="138">
        <f aca="true" t="shared" si="44" ref="E133:K133">$O133</f>
        <v>200</v>
      </c>
      <c r="F133" s="138">
        <f t="shared" si="44"/>
        <v>200</v>
      </c>
      <c r="G133" s="138">
        <f t="shared" si="44"/>
        <v>200</v>
      </c>
      <c r="H133" s="138">
        <f t="shared" si="44"/>
        <v>200</v>
      </c>
      <c r="I133" s="138">
        <f t="shared" si="44"/>
        <v>200</v>
      </c>
      <c r="J133" s="138">
        <f t="shared" si="44"/>
        <v>200</v>
      </c>
      <c r="K133" s="138">
        <f t="shared" si="44"/>
        <v>200</v>
      </c>
      <c r="L133" s="140">
        <v>56</v>
      </c>
      <c r="M133" s="139">
        <f t="shared" si="40"/>
        <v>1456</v>
      </c>
      <c r="N133" s="139">
        <f t="shared" si="41"/>
        <v>1056</v>
      </c>
      <c r="O133" s="138">
        <v>200</v>
      </c>
      <c r="P133" s="115" t="s">
        <v>685</v>
      </c>
      <c r="Q133" s="121">
        <f t="shared" si="42"/>
        <v>1</v>
      </c>
    </row>
    <row r="134" spans="1:17" ht="12.75">
      <c r="A134" s="120">
        <f t="shared" si="43"/>
        <v>133</v>
      </c>
      <c r="C134" s="7" t="s">
        <v>175</v>
      </c>
      <c r="D134" s="8" t="s">
        <v>59</v>
      </c>
      <c r="E134" s="141">
        <v>86</v>
      </c>
      <c r="F134" s="141">
        <v>87</v>
      </c>
      <c r="G134" s="141">
        <v>95</v>
      </c>
      <c r="H134" s="141">
        <v>77</v>
      </c>
      <c r="I134" s="138">
        <f>$O134</f>
        <v>200</v>
      </c>
      <c r="J134" s="141">
        <v>109</v>
      </c>
      <c r="K134" s="138">
        <f>$O134</f>
        <v>200</v>
      </c>
      <c r="L134" s="141">
        <v>62</v>
      </c>
      <c r="M134" s="139">
        <f t="shared" si="40"/>
        <v>916</v>
      </c>
      <c r="N134" s="139">
        <f t="shared" si="41"/>
        <v>516</v>
      </c>
      <c r="O134" s="138">
        <v>200</v>
      </c>
      <c r="P134" s="115" t="s">
        <v>685</v>
      </c>
      <c r="Q134" s="121">
        <f t="shared" si="42"/>
        <v>6</v>
      </c>
    </row>
    <row r="135" spans="1:17" ht="12.75">
      <c r="A135" s="120">
        <f t="shared" si="43"/>
        <v>134</v>
      </c>
      <c r="C135" s="7" t="s">
        <v>178</v>
      </c>
      <c r="D135" s="8" t="s">
        <v>151</v>
      </c>
      <c r="E135" s="138">
        <f>$O135</f>
        <v>200</v>
      </c>
      <c r="F135" s="138">
        <f>$O135</f>
        <v>200</v>
      </c>
      <c r="G135" s="138">
        <f>$O135</f>
        <v>200</v>
      </c>
      <c r="H135" s="138">
        <f>$O135</f>
        <v>200</v>
      </c>
      <c r="I135" s="137">
        <v>29</v>
      </c>
      <c r="J135" s="137">
        <v>43</v>
      </c>
      <c r="K135" s="138">
        <f>$O135</f>
        <v>200</v>
      </c>
      <c r="L135" s="136">
        <v>20</v>
      </c>
      <c r="M135" s="139">
        <f t="shared" si="40"/>
        <v>1092</v>
      </c>
      <c r="N135" s="139">
        <f t="shared" si="41"/>
        <v>692</v>
      </c>
      <c r="O135" s="138">
        <v>200</v>
      </c>
      <c r="P135" s="115" t="s">
        <v>685</v>
      </c>
      <c r="Q135" s="121">
        <f t="shared" si="42"/>
        <v>3</v>
      </c>
    </row>
    <row r="136" spans="1:17" ht="12.75">
      <c r="A136" s="120">
        <f t="shared" si="43"/>
        <v>135</v>
      </c>
      <c r="C136" s="7" t="s">
        <v>345</v>
      </c>
      <c r="D136" s="8" t="s">
        <v>80</v>
      </c>
      <c r="E136" s="136">
        <v>24</v>
      </c>
      <c r="F136" s="136">
        <v>21</v>
      </c>
      <c r="G136" s="138">
        <f>$O136</f>
        <v>200</v>
      </c>
      <c r="H136" s="136">
        <v>23</v>
      </c>
      <c r="I136" s="136">
        <v>16</v>
      </c>
      <c r="J136" s="138">
        <f>$O136</f>
        <v>200</v>
      </c>
      <c r="K136" s="138">
        <f>$O136</f>
        <v>200</v>
      </c>
      <c r="L136" s="138">
        <f>$O136</f>
        <v>200</v>
      </c>
      <c r="M136" s="139">
        <f t="shared" si="40"/>
        <v>884</v>
      </c>
      <c r="N136" s="139">
        <f t="shared" si="41"/>
        <v>484</v>
      </c>
      <c r="O136" s="138">
        <v>200</v>
      </c>
      <c r="P136" s="115" t="s">
        <v>685</v>
      </c>
      <c r="Q136" s="121">
        <f t="shared" si="42"/>
        <v>4</v>
      </c>
    </row>
    <row r="137" spans="1:17" ht="12.75">
      <c r="A137" s="120">
        <f t="shared" si="43"/>
        <v>136</v>
      </c>
      <c r="C137" s="7" t="s">
        <v>719</v>
      </c>
      <c r="D137" s="8" t="s">
        <v>80</v>
      </c>
      <c r="E137" s="138">
        <f>$O137</f>
        <v>200</v>
      </c>
      <c r="F137" s="136">
        <v>8</v>
      </c>
      <c r="G137" s="136">
        <v>24</v>
      </c>
      <c r="H137" s="136">
        <v>12</v>
      </c>
      <c r="I137" s="136">
        <v>13</v>
      </c>
      <c r="J137" s="18">
        <v>14</v>
      </c>
      <c r="K137" s="136">
        <v>17</v>
      </c>
      <c r="L137" s="136">
        <v>8</v>
      </c>
      <c r="M137" s="139">
        <f t="shared" si="40"/>
        <v>296</v>
      </c>
      <c r="N137" s="139">
        <f t="shared" si="41"/>
        <v>72</v>
      </c>
      <c r="O137" s="138">
        <v>200</v>
      </c>
      <c r="P137" s="115" t="s">
        <v>696</v>
      </c>
      <c r="Q137" s="121">
        <f t="shared" si="42"/>
        <v>7</v>
      </c>
    </row>
    <row r="138" spans="1:17" ht="12.75">
      <c r="A138" s="120">
        <f t="shared" si="43"/>
        <v>137</v>
      </c>
      <c r="C138" s="7" t="s">
        <v>396</v>
      </c>
      <c r="D138" s="8" t="s">
        <v>63</v>
      </c>
      <c r="E138" s="138">
        <f>$O138</f>
        <v>200</v>
      </c>
      <c r="F138" s="138">
        <f>$O138</f>
        <v>200</v>
      </c>
      <c r="G138" s="140">
        <v>61</v>
      </c>
      <c r="H138" s="138">
        <f>$O138</f>
        <v>200</v>
      </c>
      <c r="I138" s="138">
        <f>$O138</f>
        <v>200</v>
      </c>
      <c r="J138" s="138">
        <f>$O138</f>
        <v>200</v>
      </c>
      <c r="K138" s="138">
        <f>$O138</f>
        <v>200</v>
      </c>
      <c r="L138" s="138">
        <f>$O138</f>
        <v>200</v>
      </c>
      <c r="M138" s="139">
        <f t="shared" si="40"/>
        <v>1461</v>
      </c>
      <c r="N138" s="139">
        <f t="shared" si="41"/>
        <v>1061</v>
      </c>
      <c r="O138" s="138">
        <v>200</v>
      </c>
      <c r="P138" s="115" t="s">
        <v>685</v>
      </c>
      <c r="Q138" s="121">
        <f t="shared" si="42"/>
        <v>1</v>
      </c>
    </row>
    <row r="139" spans="1:17" ht="12.75">
      <c r="A139" s="120">
        <f t="shared" si="43"/>
        <v>138</v>
      </c>
      <c r="C139" s="7" t="s">
        <v>720</v>
      </c>
      <c r="D139" s="8"/>
      <c r="E139" s="138">
        <f>$O139</f>
        <v>200</v>
      </c>
      <c r="F139" s="138">
        <f>$O139</f>
        <v>200</v>
      </c>
      <c r="G139" s="138">
        <f>$O139</f>
        <v>200</v>
      </c>
      <c r="H139" s="138">
        <f>$O139</f>
        <v>200</v>
      </c>
      <c r="I139" s="138">
        <f>$O139</f>
        <v>200</v>
      </c>
      <c r="J139" s="138">
        <f>$O139</f>
        <v>200</v>
      </c>
      <c r="K139" s="141">
        <v>83</v>
      </c>
      <c r="L139" s="138">
        <f>$O139</f>
        <v>200</v>
      </c>
      <c r="M139" s="139">
        <f t="shared" si="40"/>
        <v>1483</v>
      </c>
      <c r="N139" s="139">
        <f t="shared" si="41"/>
        <v>1083</v>
      </c>
      <c r="O139" s="138">
        <v>200</v>
      </c>
      <c r="P139" s="115" t="s">
        <v>696</v>
      </c>
      <c r="Q139" s="121">
        <f t="shared" si="42"/>
        <v>1</v>
      </c>
    </row>
    <row r="140" spans="1:17" ht="12.75">
      <c r="A140" s="120">
        <f t="shared" si="43"/>
        <v>139</v>
      </c>
      <c r="C140" s="7" t="s">
        <v>185</v>
      </c>
      <c r="D140" s="8" t="s">
        <v>24</v>
      </c>
      <c r="E140" s="137">
        <v>44</v>
      </c>
      <c r="F140" s="137">
        <v>45</v>
      </c>
      <c r="G140" s="137">
        <v>48</v>
      </c>
      <c r="H140" s="137">
        <v>40</v>
      </c>
      <c r="I140" s="140">
        <v>58</v>
      </c>
      <c r="J140" s="137">
        <v>49</v>
      </c>
      <c r="K140" s="137">
        <v>40</v>
      </c>
      <c r="L140" s="138">
        <f>$O140</f>
        <v>200</v>
      </c>
      <c r="M140" s="139">
        <f t="shared" si="40"/>
        <v>524</v>
      </c>
      <c r="N140" s="139">
        <f t="shared" si="41"/>
        <v>266</v>
      </c>
      <c r="O140" s="138">
        <v>200</v>
      </c>
      <c r="P140" s="115" t="s">
        <v>685</v>
      </c>
      <c r="Q140" s="121">
        <f t="shared" si="42"/>
        <v>7</v>
      </c>
    </row>
    <row r="141" spans="1:17" ht="12.75">
      <c r="A141" s="120">
        <f t="shared" si="43"/>
        <v>140</v>
      </c>
      <c r="C141" s="7" t="s">
        <v>721</v>
      </c>
      <c r="D141" s="8" t="s">
        <v>24</v>
      </c>
      <c r="E141" s="138">
        <f>$O141</f>
        <v>200</v>
      </c>
      <c r="F141" s="138">
        <f>$O141</f>
        <v>200</v>
      </c>
      <c r="G141" s="138">
        <f>$O141</f>
        <v>200</v>
      </c>
      <c r="H141" s="141">
        <v>82</v>
      </c>
      <c r="I141" s="138">
        <f>$O141</f>
        <v>200</v>
      </c>
      <c r="J141" s="141">
        <v>114</v>
      </c>
      <c r="K141" s="138">
        <f>$O141</f>
        <v>200</v>
      </c>
      <c r="L141" s="138">
        <f>$O141</f>
        <v>200</v>
      </c>
      <c r="M141" s="139">
        <f t="shared" si="40"/>
        <v>1396</v>
      </c>
      <c r="N141" s="139">
        <f t="shared" si="41"/>
        <v>996</v>
      </c>
      <c r="O141" s="138">
        <v>200</v>
      </c>
      <c r="P141" s="115" t="s">
        <v>685</v>
      </c>
      <c r="Q141" s="121">
        <f t="shared" si="42"/>
        <v>2</v>
      </c>
    </row>
    <row r="142" spans="1:17" ht="12.75">
      <c r="A142" s="120">
        <f t="shared" si="43"/>
        <v>141</v>
      </c>
      <c r="C142" s="7" t="s">
        <v>188</v>
      </c>
      <c r="D142" s="8" t="s">
        <v>80</v>
      </c>
      <c r="E142" s="136">
        <v>26</v>
      </c>
      <c r="F142" s="136">
        <v>22</v>
      </c>
      <c r="G142" s="136">
        <v>26</v>
      </c>
      <c r="H142" s="136">
        <v>18</v>
      </c>
      <c r="I142" s="136">
        <v>24</v>
      </c>
      <c r="J142" s="138">
        <f>$O142</f>
        <v>200</v>
      </c>
      <c r="K142" s="137">
        <v>34</v>
      </c>
      <c r="L142" s="137">
        <v>30</v>
      </c>
      <c r="M142" s="139">
        <f t="shared" si="40"/>
        <v>380</v>
      </c>
      <c r="N142" s="139">
        <f t="shared" si="41"/>
        <v>146</v>
      </c>
      <c r="O142" s="138">
        <v>200</v>
      </c>
      <c r="P142" s="115" t="s">
        <v>685</v>
      </c>
      <c r="Q142" s="121">
        <f t="shared" si="42"/>
        <v>7</v>
      </c>
    </row>
    <row r="143" spans="1:17" ht="12.75">
      <c r="A143" s="120">
        <f t="shared" si="43"/>
        <v>142</v>
      </c>
      <c r="C143" s="7" t="s">
        <v>722</v>
      </c>
      <c r="D143" s="8" t="s">
        <v>59</v>
      </c>
      <c r="E143" s="138">
        <f>$O143</f>
        <v>200</v>
      </c>
      <c r="F143" s="138">
        <f>$O143</f>
        <v>200</v>
      </c>
      <c r="G143" s="138">
        <f>$O143</f>
        <v>200</v>
      </c>
      <c r="H143" s="138">
        <f>$O143</f>
        <v>200</v>
      </c>
      <c r="I143" s="138">
        <f>$O143</f>
        <v>200</v>
      </c>
      <c r="J143" s="138">
        <f>$O143</f>
        <v>200</v>
      </c>
      <c r="K143" s="138">
        <f>$O143</f>
        <v>200</v>
      </c>
      <c r="L143" s="141">
        <v>70</v>
      </c>
      <c r="M143" s="139">
        <f t="shared" si="40"/>
        <v>1470</v>
      </c>
      <c r="N143" s="139">
        <f t="shared" si="41"/>
        <v>1070</v>
      </c>
      <c r="O143" s="138">
        <v>200</v>
      </c>
      <c r="P143" s="115" t="s">
        <v>685</v>
      </c>
      <c r="Q143" s="121">
        <f t="shared" si="42"/>
        <v>1</v>
      </c>
    </row>
    <row r="144" spans="1:17" ht="12.75">
      <c r="A144" s="120">
        <f t="shared" si="43"/>
        <v>143</v>
      </c>
      <c r="C144" s="7" t="s">
        <v>723</v>
      </c>
      <c r="D144" s="8" t="s">
        <v>24</v>
      </c>
      <c r="E144" s="138">
        <f>$O144</f>
        <v>200</v>
      </c>
      <c r="F144" s="138">
        <f>$O144</f>
        <v>200</v>
      </c>
      <c r="G144" s="142">
        <v>116</v>
      </c>
      <c r="H144" s="138">
        <f>$O144</f>
        <v>200</v>
      </c>
      <c r="I144" s="138">
        <f>$O144</f>
        <v>200</v>
      </c>
      <c r="J144" s="138">
        <f>$O144</f>
        <v>200</v>
      </c>
      <c r="K144" s="138">
        <f>$O144</f>
        <v>200</v>
      </c>
      <c r="L144" s="138">
        <f>$O144</f>
        <v>200</v>
      </c>
      <c r="M144" s="139">
        <f t="shared" si="40"/>
        <v>1516</v>
      </c>
      <c r="N144" s="139">
        <f t="shared" si="41"/>
        <v>1116</v>
      </c>
      <c r="O144" s="138">
        <v>200</v>
      </c>
      <c r="P144" s="115" t="s">
        <v>685</v>
      </c>
      <c r="Q144" s="121">
        <f t="shared" si="42"/>
        <v>1</v>
      </c>
    </row>
    <row r="145" spans="1:17" ht="12.75">
      <c r="A145" s="120">
        <f t="shared" si="43"/>
        <v>144</v>
      </c>
      <c r="C145" s="7" t="s">
        <v>189</v>
      </c>
      <c r="D145" s="8" t="s">
        <v>71</v>
      </c>
      <c r="E145" s="137">
        <v>42</v>
      </c>
      <c r="F145" s="137">
        <v>40</v>
      </c>
      <c r="G145" s="137">
        <v>47</v>
      </c>
      <c r="H145" s="137">
        <v>41</v>
      </c>
      <c r="I145" s="137">
        <v>39</v>
      </c>
      <c r="J145" s="137">
        <v>61</v>
      </c>
      <c r="K145" s="137">
        <v>44</v>
      </c>
      <c r="L145" s="137">
        <v>36</v>
      </c>
      <c r="M145" s="139">
        <f t="shared" si="40"/>
        <v>350</v>
      </c>
      <c r="N145" s="139">
        <f t="shared" si="41"/>
        <v>242</v>
      </c>
      <c r="O145" s="138">
        <v>200</v>
      </c>
      <c r="P145" s="115" t="s">
        <v>685</v>
      </c>
      <c r="Q145" s="121">
        <f t="shared" si="42"/>
        <v>8</v>
      </c>
    </row>
    <row r="146" spans="1:17" ht="12.75">
      <c r="A146" s="120">
        <f t="shared" si="43"/>
        <v>145</v>
      </c>
      <c r="C146" s="7" t="s">
        <v>190</v>
      </c>
      <c r="D146" s="8" t="s">
        <v>80</v>
      </c>
      <c r="E146" s="138">
        <f aca="true" t="shared" si="45" ref="E146:J146">$O146</f>
        <v>200</v>
      </c>
      <c r="F146" s="138">
        <f t="shared" si="45"/>
        <v>200</v>
      </c>
      <c r="G146" s="138">
        <f t="shared" si="45"/>
        <v>200</v>
      </c>
      <c r="H146" s="138">
        <f t="shared" si="45"/>
        <v>200</v>
      </c>
      <c r="I146" s="138">
        <f t="shared" si="45"/>
        <v>200</v>
      </c>
      <c r="J146" s="138">
        <f t="shared" si="45"/>
        <v>200</v>
      </c>
      <c r="K146" s="136">
        <v>7</v>
      </c>
      <c r="L146" s="136">
        <v>2</v>
      </c>
      <c r="M146" s="139">
        <f t="shared" si="40"/>
        <v>1209</v>
      </c>
      <c r="N146" s="139">
        <f t="shared" si="41"/>
        <v>809</v>
      </c>
      <c r="O146" s="138">
        <v>200</v>
      </c>
      <c r="P146" s="115" t="s">
        <v>696</v>
      </c>
      <c r="Q146" s="121">
        <f t="shared" si="42"/>
        <v>2</v>
      </c>
    </row>
    <row r="147" spans="1:17" ht="12.75">
      <c r="A147" s="120">
        <f t="shared" si="43"/>
        <v>146</v>
      </c>
      <c r="C147" s="7" t="s">
        <v>191</v>
      </c>
      <c r="D147" s="8" t="s">
        <v>71</v>
      </c>
      <c r="E147" s="137">
        <v>41</v>
      </c>
      <c r="F147" s="138">
        <f>$O147</f>
        <v>200</v>
      </c>
      <c r="G147" s="137">
        <v>52</v>
      </c>
      <c r="H147" s="137">
        <v>30</v>
      </c>
      <c r="I147" s="138">
        <f>$O147</f>
        <v>200</v>
      </c>
      <c r="J147" s="137">
        <v>55</v>
      </c>
      <c r="K147" s="137">
        <v>39</v>
      </c>
      <c r="L147" s="137">
        <v>32</v>
      </c>
      <c r="M147" s="139">
        <f t="shared" si="40"/>
        <v>649</v>
      </c>
      <c r="N147" s="139">
        <f t="shared" si="41"/>
        <v>249</v>
      </c>
      <c r="O147" s="138">
        <v>200</v>
      </c>
      <c r="P147" s="115" t="s">
        <v>696</v>
      </c>
      <c r="Q147" s="121">
        <f t="shared" si="42"/>
        <v>6</v>
      </c>
    </row>
    <row r="148" spans="1:17" ht="12.75">
      <c r="A148" s="120">
        <f t="shared" si="43"/>
        <v>147</v>
      </c>
      <c r="C148" s="7" t="s">
        <v>193</v>
      </c>
      <c r="D148" s="8" t="s">
        <v>17</v>
      </c>
      <c r="E148" s="140">
        <v>57</v>
      </c>
      <c r="F148" s="140">
        <v>58</v>
      </c>
      <c r="G148" s="140">
        <v>74</v>
      </c>
      <c r="H148" s="140">
        <v>47</v>
      </c>
      <c r="I148" s="138">
        <f>$O148</f>
        <v>200</v>
      </c>
      <c r="J148" s="138">
        <f aca="true" t="shared" si="46" ref="J148:L150">$O148</f>
        <v>200</v>
      </c>
      <c r="K148" s="138">
        <f t="shared" si="46"/>
        <v>200</v>
      </c>
      <c r="L148" s="138">
        <f t="shared" si="46"/>
        <v>200</v>
      </c>
      <c r="M148" s="139">
        <f t="shared" si="40"/>
        <v>1036</v>
      </c>
      <c r="N148" s="139">
        <f t="shared" si="41"/>
        <v>636</v>
      </c>
      <c r="O148" s="138">
        <v>200</v>
      </c>
      <c r="P148" s="115" t="s">
        <v>696</v>
      </c>
      <c r="Q148" s="121">
        <f t="shared" si="42"/>
        <v>4</v>
      </c>
    </row>
    <row r="149" spans="1:17" ht="12.75">
      <c r="A149" s="120">
        <f t="shared" si="43"/>
        <v>148</v>
      </c>
      <c r="C149" s="7" t="s">
        <v>412</v>
      </c>
      <c r="D149" s="8" t="s">
        <v>383</v>
      </c>
      <c r="E149" s="138">
        <f>$O149</f>
        <v>200</v>
      </c>
      <c r="F149" s="140">
        <v>72</v>
      </c>
      <c r="G149" s="138">
        <f>$O149</f>
        <v>200</v>
      </c>
      <c r="H149" s="138">
        <f>$O149</f>
        <v>200</v>
      </c>
      <c r="I149" s="138">
        <f>$O149</f>
        <v>200</v>
      </c>
      <c r="J149" s="138">
        <f t="shared" si="46"/>
        <v>200</v>
      </c>
      <c r="K149" s="138">
        <f t="shared" si="46"/>
        <v>200</v>
      </c>
      <c r="L149" s="138">
        <f t="shared" si="46"/>
        <v>200</v>
      </c>
      <c r="M149" s="139">
        <f t="shared" si="40"/>
        <v>1472</v>
      </c>
      <c r="N149" s="139">
        <f t="shared" si="41"/>
        <v>1072</v>
      </c>
      <c r="O149" s="138">
        <v>200</v>
      </c>
      <c r="P149" s="115" t="s">
        <v>685</v>
      </c>
      <c r="Q149" s="121">
        <f t="shared" si="42"/>
        <v>1</v>
      </c>
    </row>
    <row r="150" spans="1:17" ht="12.75">
      <c r="A150" s="120">
        <f t="shared" si="43"/>
        <v>149</v>
      </c>
      <c r="C150" s="7" t="s">
        <v>392</v>
      </c>
      <c r="D150" s="8" t="s">
        <v>136</v>
      </c>
      <c r="E150" s="138">
        <f>$O150</f>
        <v>200</v>
      </c>
      <c r="F150" s="138">
        <f>$O150</f>
        <v>200</v>
      </c>
      <c r="G150" s="138">
        <f>$O150</f>
        <v>200</v>
      </c>
      <c r="H150" s="138">
        <f>$O150</f>
        <v>200</v>
      </c>
      <c r="I150" s="140">
        <v>60</v>
      </c>
      <c r="J150" s="138">
        <f t="shared" si="46"/>
        <v>200</v>
      </c>
      <c r="K150" s="138">
        <f t="shared" si="46"/>
        <v>200</v>
      </c>
      <c r="L150" s="138">
        <f t="shared" si="46"/>
        <v>200</v>
      </c>
      <c r="M150" s="139">
        <f t="shared" si="40"/>
        <v>1460</v>
      </c>
      <c r="N150" s="139">
        <f t="shared" si="41"/>
        <v>1060</v>
      </c>
      <c r="O150" s="138">
        <v>200</v>
      </c>
      <c r="P150" s="115" t="s">
        <v>696</v>
      </c>
      <c r="Q150" s="121">
        <f t="shared" si="42"/>
        <v>1</v>
      </c>
    </row>
    <row r="151" spans="1:17" ht="12.75">
      <c r="A151" s="120">
        <f t="shared" si="43"/>
        <v>150</v>
      </c>
      <c r="C151" s="7" t="s">
        <v>416</v>
      </c>
      <c r="D151" s="8" t="s">
        <v>24</v>
      </c>
      <c r="E151" s="141">
        <v>72</v>
      </c>
      <c r="F151" s="138">
        <f>$O151</f>
        <v>200</v>
      </c>
      <c r="G151" s="141">
        <v>93</v>
      </c>
      <c r="H151" s="138">
        <f aca="true" t="shared" si="47" ref="H151:I154">$O151</f>
        <v>200</v>
      </c>
      <c r="I151" s="138">
        <f t="shared" si="47"/>
        <v>200</v>
      </c>
      <c r="J151" s="140">
        <v>93</v>
      </c>
      <c r="K151" s="138">
        <f>$O151</f>
        <v>200</v>
      </c>
      <c r="L151" s="138">
        <f>$O151</f>
        <v>200</v>
      </c>
      <c r="M151" s="139">
        <f t="shared" si="40"/>
        <v>1258</v>
      </c>
      <c r="N151" s="139">
        <f t="shared" si="41"/>
        <v>858</v>
      </c>
      <c r="O151" s="138">
        <v>200</v>
      </c>
      <c r="P151" s="115" t="s">
        <v>685</v>
      </c>
      <c r="Q151" s="121">
        <f t="shared" si="42"/>
        <v>3</v>
      </c>
    </row>
    <row r="152" spans="1:17" ht="12.75">
      <c r="A152" s="120">
        <f t="shared" si="43"/>
        <v>151</v>
      </c>
      <c r="C152" s="7" t="s">
        <v>441</v>
      </c>
      <c r="D152" s="8" t="s">
        <v>368</v>
      </c>
      <c r="E152" s="138">
        <f>$O152</f>
        <v>200</v>
      </c>
      <c r="F152" s="138">
        <f>$O152</f>
        <v>200</v>
      </c>
      <c r="G152" s="138">
        <f>$O152</f>
        <v>200</v>
      </c>
      <c r="H152" s="138">
        <f t="shared" si="47"/>
        <v>200</v>
      </c>
      <c r="I152" s="138">
        <f t="shared" si="47"/>
        <v>200</v>
      </c>
      <c r="J152" s="141">
        <v>113</v>
      </c>
      <c r="K152" s="138">
        <f>$O152</f>
        <v>200</v>
      </c>
      <c r="L152" s="138">
        <f>$O152</f>
        <v>200</v>
      </c>
      <c r="M152" s="139">
        <f t="shared" si="40"/>
        <v>1513</v>
      </c>
      <c r="N152" s="139">
        <f t="shared" si="41"/>
        <v>1113</v>
      </c>
      <c r="O152" s="138">
        <v>200</v>
      </c>
      <c r="P152" s="115" t="s">
        <v>685</v>
      </c>
      <c r="Q152" s="121">
        <f t="shared" si="42"/>
        <v>1</v>
      </c>
    </row>
    <row r="153" spans="1:17" ht="12.75">
      <c r="A153" s="120">
        <f t="shared" si="43"/>
        <v>152</v>
      </c>
      <c r="C153" s="7" t="s">
        <v>201</v>
      </c>
      <c r="D153" s="8" t="s">
        <v>21</v>
      </c>
      <c r="E153" s="141">
        <v>65</v>
      </c>
      <c r="F153" s="140">
        <v>52</v>
      </c>
      <c r="G153" s="138">
        <f>$O153</f>
        <v>200</v>
      </c>
      <c r="H153" s="138">
        <f t="shared" si="47"/>
        <v>200</v>
      </c>
      <c r="I153" s="138">
        <f t="shared" si="47"/>
        <v>200</v>
      </c>
      <c r="J153" s="137">
        <v>60</v>
      </c>
      <c r="K153" s="138">
        <f>$O153</f>
        <v>200</v>
      </c>
      <c r="L153" s="137">
        <v>35</v>
      </c>
      <c r="M153" s="139">
        <f t="shared" si="40"/>
        <v>1012</v>
      </c>
      <c r="N153" s="139">
        <f t="shared" si="41"/>
        <v>612</v>
      </c>
      <c r="O153" s="138">
        <v>200</v>
      </c>
      <c r="P153" s="115" t="s">
        <v>685</v>
      </c>
      <c r="Q153" s="121">
        <f t="shared" si="42"/>
        <v>4</v>
      </c>
    </row>
    <row r="154" spans="1:17" ht="12.75">
      <c r="A154" s="120">
        <f t="shared" si="43"/>
        <v>153</v>
      </c>
      <c r="C154" s="7" t="s">
        <v>724</v>
      </c>
      <c r="D154" s="8" t="s">
        <v>24</v>
      </c>
      <c r="E154" s="138">
        <f>$O154</f>
        <v>200</v>
      </c>
      <c r="F154" s="141">
        <v>93</v>
      </c>
      <c r="G154" s="142">
        <v>111</v>
      </c>
      <c r="H154" s="138">
        <f t="shared" si="47"/>
        <v>200</v>
      </c>
      <c r="I154" s="138">
        <f t="shared" si="47"/>
        <v>200</v>
      </c>
      <c r="J154" s="138">
        <f>$O154</f>
        <v>200</v>
      </c>
      <c r="K154" s="138">
        <f>$O154</f>
        <v>200</v>
      </c>
      <c r="L154" s="138">
        <f>$O154</f>
        <v>200</v>
      </c>
      <c r="M154" s="139">
        <f t="shared" si="40"/>
        <v>1404</v>
      </c>
      <c r="N154" s="139">
        <f t="shared" si="41"/>
        <v>1004</v>
      </c>
      <c r="O154" s="138">
        <v>200</v>
      </c>
      <c r="P154" s="115" t="s">
        <v>685</v>
      </c>
      <c r="Q154" s="121">
        <f t="shared" si="42"/>
        <v>2</v>
      </c>
    </row>
    <row r="155" spans="1:17" ht="12.75">
      <c r="A155" s="120">
        <f t="shared" si="43"/>
        <v>154</v>
      </c>
      <c r="C155" s="7" t="s">
        <v>203</v>
      </c>
      <c r="D155" s="8" t="s">
        <v>63</v>
      </c>
      <c r="E155" s="137">
        <v>45</v>
      </c>
      <c r="F155" s="140">
        <v>62</v>
      </c>
      <c r="G155" s="140">
        <v>68</v>
      </c>
      <c r="H155" s="138">
        <f>$O155</f>
        <v>200</v>
      </c>
      <c r="I155" s="140">
        <v>51</v>
      </c>
      <c r="J155" s="140">
        <v>86</v>
      </c>
      <c r="K155" s="140">
        <v>56</v>
      </c>
      <c r="L155" s="140">
        <v>51</v>
      </c>
      <c r="M155" s="139">
        <f t="shared" si="40"/>
        <v>619</v>
      </c>
      <c r="N155" s="139">
        <f t="shared" si="41"/>
        <v>333</v>
      </c>
      <c r="O155" s="138">
        <v>200</v>
      </c>
      <c r="P155" s="115" t="s">
        <v>696</v>
      </c>
      <c r="Q155" s="121">
        <f t="shared" si="42"/>
        <v>7</v>
      </c>
    </row>
    <row r="156" spans="1:17" ht="12.75">
      <c r="A156" s="120">
        <f t="shared" si="43"/>
        <v>155</v>
      </c>
      <c r="C156" s="7" t="s">
        <v>349</v>
      </c>
      <c r="D156" s="8" t="s">
        <v>136</v>
      </c>
      <c r="E156" s="138">
        <f>$O156</f>
        <v>200</v>
      </c>
      <c r="F156" s="138">
        <f>$O156</f>
        <v>200</v>
      </c>
      <c r="G156" s="136">
        <v>22</v>
      </c>
      <c r="H156" s="138">
        <f>$O156</f>
        <v>200</v>
      </c>
      <c r="I156" s="138">
        <f>$O156</f>
        <v>200</v>
      </c>
      <c r="J156" s="136">
        <v>24</v>
      </c>
      <c r="K156" s="138">
        <f>$O156</f>
        <v>200</v>
      </c>
      <c r="L156" s="138">
        <f>$O156</f>
        <v>200</v>
      </c>
      <c r="M156" s="139">
        <f t="shared" si="40"/>
        <v>1246</v>
      </c>
      <c r="N156" s="139">
        <f t="shared" si="41"/>
        <v>846</v>
      </c>
      <c r="O156" s="138">
        <v>200</v>
      </c>
      <c r="P156" s="115" t="s">
        <v>685</v>
      </c>
      <c r="Q156" s="121">
        <f t="shared" si="42"/>
        <v>2</v>
      </c>
    </row>
    <row r="157" spans="1:17" ht="12.75">
      <c r="A157" s="120">
        <f t="shared" si="43"/>
        <v>156</v>
      </c>
      <c r="C157" s="7" t="s">
        <v>372</v>
      </c>
      <c r="D157" s="8" t="s">
        <v>54</v>
      </c>
      <c r="E157" s="140">
        <v>52</v>
      </c>
      <c r="F157" s="138">
        <f aca="true" t="shared" si="48" ref="F157:F162">$O157</f>
        <v>200</v>
      </c>
      <c r="G157" s="140">
        <v>79</v>
      </c>
      <c r="H157" s="140">
        <v>53</v>
      </c>
      <c r="I157" s="138">
        <f>$O157</f>
        <v>200</v>
      </c>
      <c r="J157" s="138">
        <f>$O157</f>
        <v>200</v>
      </c>
      <c r="K157" s="138">
        <f>$O157</f>
        <v>200</v>
      </c>
      <c r="L157" s="138">
        <f>$O157</f>
        <v>200</v>
      </c>
      <c r="M157" s="139">
        <f t="shared" si="40"/>
        <v>1184</v>
      </c>
      <c r="N157" s="139">
        <f t="shared" si="41"/>
        <v>784</v>
      </c>
      <c r="O157" s="138">
        <v>200</v>
      </c>
      <c r="P157" s="115" t="s">
        <v>685</v>
      </c>
      <c r="Q157" s="121">
        <f t="shared" si="42"/>
        <v>3</v>
      </c>
    </row>
    <row r="158" spans="1:17" ht="12.75">
      <c r="A158" s="120">
        <f t="shared" si="43"/>
        <v>157</v>
      </c>
      <c r="C158" s="7" t="s">
        <v>204</v>
      </c>
      <c r="D158" s="8" t="s">
        <v>3</v>
      </c>
      <c r="E158" s="138">
        <f aca="true" t="shared" si="49" ref="E158:E167">$O158</f>
        <v>200</v>
      </c>
      <c r="F158" s="138">
        <f t="shared" si="48"/>
        <v>200</v>
      </c>
      <c r="G158" s="137">
        <v>45</v>
      </c>
      <c r="H158" s="137">
        <v>39</v>
      </c>
      <c r="I158" s="137">
        <v>35</v>
      </c>
      <c r="J158" s="136">
        <v>39</v>
      </c>
      <c r="K158" s="137">
        <v>47</v>
      </c>
      <c r="L158" s="138">
        <f>$O158</f>
        <v>200</v>
      </c>
      <c r="M158" s="139">
        <f t="shared" si="40"/>
        <v>805</v>
      </c>
      <c r="N158" s="139">
        <f t="shared" si="41"/>
        <v>405</v>
      </c>
      <c r="O158" s="138">
        <v>200</v>
      </c>
      <c r="P158" s="115" t="s">
        <v>685</v>
      </c>
      <c r="Q158" s="121">
        <f t="shared" si="42"/>
        <v>5</v>
      </c>
    </row>
    <row r="159" spans="1:17" ht="12.75">
      <c r="A159" s="120">
        <f t="shared" si="43"/>
        <v>158</v>
      </c>
      <c r="C159" s="7" t="s">
        <v>725</v>
      </c>
      <c r="D159" s="8" t="s">
        <v>726</v>
      </c>
      <c r="E159" s="138">
        <f t="shared" si="49"/>
        <v>200</v>
      </c>
      <c r="F159" s="138">
        <f t="shared" si="48"/>
        <v>200</v>
      </c>
      <c r="G159" s="138">
        <f>$O159</f>
        <v>200</v>
      </c>
      <c r="H159" s="138">
        <f>$O159</f>
        <v>200</v>
      </c>
      <c r="I159" s="138">
        <f>$O159</f>
        <v>200</v>
      </c>
      <c r="J159" s="137">
        <v>44</v>
      </c>
      <c r="K159" s="138">
        <f>$O159</f>
        <v>200</v>
      </c>
      <c r="L159" s="136">
        <v>25</v>
      </c>
      <c r="M159" s="139">
        <f t="shared" si="40"/>
        <v>1269</v>
      </c>
      <c r="N159" s="139">
        <f t="shared" si="41"/>
        <v>869</v>
      </c>
      <c r="O159" s="138">
        <v>200</v>
      </c>
      <c r="P159" s="115" t="s">
        <v>685</v>
      </c>
      <c r="Q159" s="121">
        <f t="shared" si="42"/>
        <v>2</v>
      </c>
    </row>
    <row r="160" spans="1:17" ht="12.75">
      <c r="A160" s="120">
        <f t="shared" si="43"/>
        <v>159</v>
      </c>
      <c r="C160" s="7" t="s">
        <v>207</v>
      </c>
      <c r="D160" s="8" t="s">
        <v>208</v>
      </c>
      <c r="E160" s="138">
        <f t="shared" si="49"/>
        <v>200</v>
      </c>
      <c r="F160" s="138">
        <f t="shared" si="48"/>
        <v>200</v>
      </c>
      <c r="G160" s="136">
        <v>20</v>
      </c>
      <c r="H160" s="138">
        <f>$O160</f>
        <v>200</v>
      </c>
      <c r="I160" s="136">
        <v>17</v>
      </c>
      <c r="J160" s="136">
        <v>27</v>
      </c>
      <c r="K160" s="138">
        <f>$O160</f>
        <v>200</v>
      </c>
      <c r="L160" s="138">
        <f aca="true" t="shared" si="50" ref="L160:L171">$O160</f>
        <v>200</v>
      </c>
      <c r="M160" s="139">
        <f t="shared" si="40"/>
        <v>1064</v>
      </c>
      <c r="N160" s="139">
        <f t="shared" si="41"/>
        <v>664</v>
      </c>
      <c r="O160" s="138">
        <v>200</v>
      </c>
      <c r="P160" s="115" t="s">
        <v>685</v>
      </c>
      <c r="Q160" s="121">
        <f t="shared" si="42"/>
        <v>3</v>
      </c>
    </row>
    <row r="161" spans="1:17" ht="12.75">
      <c r="A161" s="120">
        <f t="shared" si="43"/>
        <v>160</v>
      </c>
      <c r="C161" s="7" t="s">
        <v>378</v>
      </c>
      <c r="D161" s="8" t="s">
        <v>9</v>
      </c>
      <c r="E161" s="138">
        <f t="shared" si="49"/>
        <v>200</v>
      </c>
      <c r="F161" s="138">
        <f t="shared" si="48"/>
        <v>200</v>
      </c>
      <c r="G161" s="138">
        <f>$O161</f>
        <v>200</v>
      </c>
      <c r="H161" s="138">
        <f>$O161</f>
        <v>200</v>
      </c>
      <c r="I161" s="140">
        <v>48</v>
      </c>
      <c r="J161" s="138">
        <f>$O161</f>
        <v>200</v>
      </c>
      <c r="K161" s="138">
        <f>$O161</f>
        <v>200</v>
      </c>
      <c r="L161" s="138">
        <f t="shared" si="50"/>
        <v>200</v>
      </c>
      <c r="M161" s="139">
        <f t="shared" si="40"/>
        <v>1448</v>
      </c>
      <c r="N161" s="139">
        <f t="shared" si="41"/>
        <v>1048</v>
      </c>
      <c r="O161" s="138">
        <v>200</v>
      </c>
      <c r="P161" s="115" t="s">
        <v>685</v>
      </c>
      <c r="Q161" s="121">
        <f t="shared" si="42"/>
        <v>1</v>
      </c>
    </row>
    <row r="162" spans="1:17" ht="12.75">
      <c r="A162" s="120">
        <f t="shared" si="43"/>
        <v>161</v>
      </c>
      <c r="C162" s="7" t="s">
        <v>381</v>
      </c>
      <c r="D162" s="8"/>
      <c r="E162" s="138">
        <f t="shared" si="49"/>
        <v>200</v>
      </c>
      <c r="F162" s="138">
        <f t="shared" si="48"/>
        <v>200</v>
      </c>
      <c r="G162" s="138">
        <f>$O162</f>
        <v>200</v>
      </c>
      <c r="H162" s="138">
        <f>$O162</f>
        <v>200</v>
      </c>
      <c r="I162" s="138">
        <f>$O162</f>
        <v>200</v>
      </c>
      <c r="J162" s="137">
        <v>52</v>
      </c>
      <c r="K162" s="138">
        <f>$O162</f>
        <v>200</v>
      </c>
      <c r="L162" s="138">
        <f t="shared" si="50"/>
        <v>200</v>
      </c>
      <c r="M162" s="139">
        <f t="shared" si="40"/>
        <v>1452</v>
      </c>
      <c r="N162" s="139">
        <f t="shared" si="41"/>
        <v>1052</v>
      </c>
      <c r="O162" s="138">
        <v>200</v>
      </c>
      <c r="P162" s="115" t="s">
        <v>685</v>
      </c>
      <c r="Q162" s="121">
        <f t="shared" si="42"/>
        <v>1</v>
      </c>
    </row>
    <row r="163" spans="1:17" ht="12.75">
      <c r="A163" s="120">
        <f t="shared" si="43"/>
        <v>162</v>
      </c>
      <c r="C163" s="7" t="s">
        <v>404</v>
      </c>
      <c r="D163" s="8" t="s">
        <v>399</v>
      </c>
      <c r="E163" s="138">
        <f t="shared" si="49"/>
        <v>200</v>
      </c>
      <c r="F163" s="141">
        <v>78</v>
      </c>
      <c r="G163" s="141">
        <v>92</v>
      </c>
      <c r="H163" s="141">
        <v>71</v>
      </c>
      <c r="I163" s="141">
        <v>64</v>
      </c>
      <c r="J163" s="140">
        <v>94</v>
      </c>
      <c r="K163" s="138">
        <f>$O163</f>
        <v>200</v>
      </c>
      <c r="L163" s="138">
        <f t="shared" si="50"/>
        <v>200</v>
      </c>
      <c r="M163" s="139">
        <f t="shared" si="40"/>
        <v>999</v>
      </c>
      <c r="N163" s="139">
        <f t="shared" si="41"/>
        <v>599</v>
      </c>
      <c r="O163" s="138">
        <v>200</v>
      </c>
      <c r="P163" s="115" t="s">
        <v>696</v>
      </c>
      <c r="Q163" s="121">
        <f t="shared" si="42"/>
        <v>5</v>
      </c>
    </row>
    <row r="164" spans="1:17" ht="12.75">
      <c r="A164" s="120">
        <f t="shared" si="43"/>
        <v>163</v>
      </c>
      <c r="C164" s="7" t="s">
        <v>727</v>
      </c>
      <c r="D164" s="8"/>
      <c r="E164" s="138">
        <f t="shared" si="49"/>
        <v>200</v>
      </c>
      <c r="F164" s="138">
        <f aca="true" t="shared" si="51" ref="F164:J165">$O164</f>
        <v>200</v>
      </c>
      <c r="G164" s="138">
        <f t="shared" si="51"/>
        <v>200</v>
      </c>
      <c r="H164" s="138">
        <f t="shared" si="51"/>
        <v>200</v>
      </c>
      <c r="I164" s="138">
        <f t="shared" si="51"/>
        <v>200</v>
      </c>
      <c r="J164" s="138">
        <f t="shared" si="51"/>
        <v>200</v>
      </c>
      <c r="K164" s="140">
        <v>66</v>
      </c>
      <c r="L164" s="138">
        <f t="shared" si="50"/>
        <v>200</v>
      </c>
      <c r="M164" s="139">
        <f t="shared" si="40"/>
        <v>1466</v>
      </c>
      <c r="N164" s="139">
        <f t="shared" si="41"/>
        <v>1066</v>
      </c>
      <c r="O164" s="138">
        <v>200</v>
      </c>
      <c r="P164" s="115" t="s">
        <v>685</v>
      </c>
      <c r="Q164" s="121">
        <f t="shared" si="42"/>
        <v>1</v>
      </c>
    </row>
    <row r="165" spans="1:17" ht="12.75">
      <c r="A165" s="120">
        <f t="shared" si="43"/>
        <v>164</v>
      </c>
      <c r="C165" s="7" t="s">
        <v>429</v>
      </c>
      <c r="D165" s="8"/>
      <c r="E165" s="138">
        <f t="shared" si="49"/>
        <v>200</v>
      </c>
      <c r="F165" s="138">
        <f t="shared" si="51"/>
        <v>200</v>
      </c>
      <c r="G165" s="138">
        <f t="shared" si="51"/>
        <v>200</v>
      </c>
      <c r="H165" s="138">
        <f t="shared" si="51"/>
        <v>200</v>
      </c>
      <c r="I165" s="138">
        <f t="shared" si="51"/>
        <v>200</v>
      </c>
      <c r="J165" s="138">
        <f t="shared" si="51"/>
        <v>200</v>
      </c>
      <c r="K165" s="141">
        <v>84</v>
      </c>
      <c r="L165" s="138">
        <f t="shared" si="50"/>
        <v>200</v>
      </c>
      <c r="M165" s="139">
        <f t="shared" si="40"/>
        <v>1484</v>
      </c>
      <c r="N165" s="139">
        <f t="shared" si="41"/>
        <v>1084</v>
      </c>
      <c r="O165" s="138">
        <v>200</v>
      </c>
      <c r="P165" s="115" t="s">
        <v>685</v>
      </c>
      <c r="Q165" s="121">
        <f t="shared" si="42"/>
        <v>1</v>
      </c>
    </row>
    <row r="166" spans="1:17" ht="12.75">
      <c r="A166" s="120">
        <f t="shared" si="43"/>
        <v>165</v>
      </c>
      <c r="C166" s="7" t="s">
        <v>444</v>
      </c>
      <c r="D166" s="8" t="s">
        <v>383</v>
      </c>
      <c r="E166" s="138">
        <f t="shared" si="49"/>
        <v>200</v>
      </c>
      <c r="F166" s="138">
        <f aca="true" t="shared" si="52" ref="F166:I167">$O166</f>
        <v>200</v>
      </c>
      <c r="G166" s="138">
        <f t="shared" si="52"/>
        <v>200</v>
      </c>
      <c r="H166" s="138">
        <f t="shared" si="52"/>
        <v>200</v>
      </c>
      <c r="I166" s="138">
        <f t="shared" si="52"/>
        <v>200</v>
      </c>
      <c r="J166" s="141">
        <v>120</v>
      </c>
      <c r="K166" s="138">
        <f>$O166</f>
        <v>200</v>
      </c>
      <c r="L166" s="138">
        <f t="shared" si="50"/>
        <v>200</v>
      </c>
      <c r="M166" s="139">
        <f t="shared" si="40"/>
        <v>1520</v>
      </c>
      <c r="N166" s="139">
        <f t="shared" si="41"/>
        <v>1120</v>
      </c>
      <c r="O166" s="138">
        <v>200</v>
      </c>
      <c r="P166" s="115" t="s">
        <v>696</v>
      </c>
      <c r="Q166" s="121">
        <f t="shared" si="42"/>
        <v>1</v>
      </c>
    </row>
    <row r="167" spans="1:17" ht="12.75">
      <c r="A167" s="120">
        <f t="shared" si="43"/>
        <v>166</v>
      </c>
      <c r="C167" s="7" t="s">
        <v>436</v>
      </c>
      <c r="D167" s="8" t="s">
        <v>63</v>
      </c>
      <c r="E167" s="138">
        <f t="shared" si="49"/>
        <v>200</v>
      </c>
      <c r="F167" s="138">
        <f t="shared" si="52"/>
        <v>200</v>
      </c>
      <c r="G167" s="138">
        <f t="shared" si="52"/>
        <v>200</v>
      </c>
      <c r="H167" s="138">
        <f t="shared" si="52"/>
        <v>200</v>
      </c>
      <c r="I167" s="138">
        <f t="shared" si="52"/>
        <v>200</v>
      </c>
      <c r="J167" s="141">
        <v>101</v>
      </c>
      <c r="K167" s="138">
        <f>$O167</f>
        <v>200</v>
      </c>
      <c r="L167" s="138">
        <f t="shared" si="50"/>
        <v>200</v>
      </c>
      <c r="M167" s="139">
        <f t="shared" si="40"/>
        <v>1501</v>
      </c>
      <c r="N167" s="139">
        <f t="shared" si="41"/>
        <v>1101</v>
      </c>
      <c r="O167" s="138">
        <v>200</v>
      </c>
      <c r="P167" s="115" t="s">
        <v>685</v>
      </c>
      <c r="Q167" s="121">
        <f t="shared" si="42"/>
        <v>1</v>
      </c>
    </row>
    <row r="168" spans="1:17" ht="12.75">
      <c r="A168" s="120">
        <f t="shared" si="43"/>
        <v>167</v>
      </c>
      <c r="C168" s="7" t="s">
        <v>333</v>
      </c>
      <c r="D168" s="8" t="s">
        <v>54</v>
      </c>
      <c r="E168" s="136">
        <v>7</v>
      </c>
      <c r="F168" s="136">
        <v>4</v>
      </c>
      <c r="G168" s="136">
        <v>5</v>
      </c>
      <c r="H168" s="138">
        <f>$O168</f>
        <v>200</v>
      </c>
      <c r="I168" s="138">
        <f>$O168</f>
        <v>200</v>
      </c>
      <c r="J168" s="18">
        <v>7</v>
      </c>
      <c r="K168" s="136">
        <v>6</v>
      </c>
      <c r="L168" s="138">
        <f t="shared" si="50"/>
        <v>200</v>
      </c>
      <c r="M168" s="139">
        <f t="shared" si="40"/>
        <v>629</v>
      </c>
      <c r="N168" s="139">
        <f t="shared" si="41"/>
        <v>229</v>
      </c>
      <c r="O168" s="138">
        <v>200</v>
      </c>
      <c r="P168" s="115" t="s">
        <v>685</v>
      </c>
      <c r="Q168" s="121">
        <f t="shared" si="42"/>
        <v>5</v>
      </c>
    </row>
    <row r="169" spans="1:17" ht="12.75">
      <c r="A169" s="120">
        <f t="shared" si="43"/>
        <v>168</v>
      </c>
      <c r="C169" s="7" t="s">
        <v>728</v>
      </c>
      <c r="D169" s="8"/>
      <c r="E169" s="138">
        <f aca="true" t="shared" si="53" ref="E169:G170">$O169</f>
        <v>200</v>
      </c>
      <c r="F169" s="138">
        <f t="shared" si="53"/>
        <v>200</v>
      </c>
      <c r="G169" s="138">
        <f t="shared" si="53"/>
        <v>200</v>
      </c>
      <c r="H169" s="138">
        <f>$O169</f>
        <v>200</v>
      </c>
      <c r="I169" s="138">
        <f>$O169</f>
        <v>200</v>
      </c>
      <c r="J169" s="138">
        <f>$O169</f>
        <v>200</v>
      </c>
      <c r="K169" s="141">
        <v>72</v>
      </c>
      <c r="L169" s="138">
        <f t="shared" si="50"/>
        <v>200</v>
      </c>
      <c r="M169" s="139">
        <f t="shared" si="40"/>
        <v>1472</v>
      </c>
      <c r="N169" s="139">
        <f t="shared" si="41"/>
        <v>1072</v>
      </c>
      <c r="O169" s="138">
        <v>200</v>
      </c>
      <c r="P169" s="115" t="s">
        <v>685</v>
      </c>
      <c r="Q169" s="121">
        <f t="shared" si="42"/>
        <v>1</v>
      </c>
    </row>
    <row r="170" spans="1:17" ht="12.75">
      <c r="A170" s="120">
        <f t="shared" si="43"/>
        <v>169</v>
      </c>
      <c r="C170" s="7" t="s">
        <v>220</v>
      </c>
      <c r="D170" s="8" t="s">
        <v>80</v>
      </c>
      <c r="E170" s="138">
        <f t="shared" si="53"/>
        <v>200</v>
      </c>
      <c r="F170" s="138">
        <f t="shared" si="53"/>
        <v>200</v>
      </c>
      <c r="G170" s="138">
        <f t="shared" si="53"/>
        <v>200</v>
      </c>
      <c r="H170" s="141">
        <v>92</v>
      </c>
      <c r="I170" s="141">
        <v>81</v>
      </c>
      <c r="J170" s="138">
        <f>$O170</f>
        <v>200</v>
      </c>
      <c r="K170" s="138">
        <f>$O170</f>
        <v>200</v>
      </c>
      <c r="L170" s="138">
        <f t="shared" si="50"/>
        <v>200</v>
      </c>
      <c r="M170" s="139">
        <f t="shared" si="40"/>
        <v>1373</v>
      </c>
      <c r="N170" s="139">
        <f t="shared" si="41"/>
        <v>973</v>
      </c>
      <c r="O170" s="138">
        <v>200</v>
      </c>
      <c r="P170" s="115" t="s">
        <v>696</v>
      </c>
      <c r="Q170" s="121">
        <f t="shared" si="42"/>
        <v>2</v>
      </c>
    </row>
    <row r="171" spans="1:17" ht="12.75">
      <c r="A171" s="120">
        <f t="shared" si="43"/>
        <v>170</v>
      </c>
      <c r="C171" s="7" t="s">
        <v>384</v>
      </c>
      <c r="D171" s="8" t="s">
        <v>368</v>
      </c>
      <c r="E171" s="138">
        <f>$O171</f>
        <v>200</v>
      </c>
      <c r="F171" s="138">
        <f>$O171</f>
        <v>200</v>
      </c>
      <c r="G171" s="142">
        <v>105</v>
      </c>
      <c r="H171" s="138">
        <f>$O171</f>
        <v>200</v>
      </c>
      <c r="I171" s="140">
        <v>54</v>
      </c>
      <c r="J171" s="138">
        <f>$O171</f>
        <v>200</v>
      </c>
      <c r="K171" s="138">
        <f>$O171</f>
        <v>200</v>
      </c>
      <c r="L171" s="138">
        <f t="shared" si="50"/>
        <v>200</v>
      </c>
      <c r="M171" s="139">
        <f t="shared" si="40"/>
        <v>1359</v>
      </c>
      <c r="N171" s="139">
        <f t="shared" si="41"/>
        <v>959</v>
      </c>
      <c r="O171" s="138">
        <v>200</v>
      </c>
      <c r="P171" s="115" t="s">
        <v>685</v>
      </c>
      <c r="Q171" s="121">
        <f t="shared" si="42"/>
        <v>2</v>
      </c>
    </row>
    <row r="172" spans="1:17" ht="12.75">
      <c r="A172" s="120">
        <f t="shared" si="43"/>
        <v>171</v>
      </c>
      <c r="C172" s="7" t="s">
        <v>400</v>
      </c>
      <c r="D172" s="8" t="s">
        <v>59</v>
      </c>
      <c r="E172" s="138">
        <f>$O172</f>
        <v>200</v>
      </c>
      <c r="F172" s="141">
        <v>81</v>
      </c>
      <c r="G172" s="138">
        <f>$O172</f>
        <v>200</v>
      </c>
      <c r="H172" s="138">
        <f>$O172</f>
        <v>200</v>
      </c>
      <c r="I172" s="141">
        <v>70</v>
      </c>
      <c r="J172" s="141">
        <v>117</v>
      </c>
      <c r="K172" s="141">
        <v>80</v>
      </c>
      <c r="L172" s="141">
        <v>61</v>
      </c>
      <c r="M172" s="139">
        <f t="shared" si="40"/>
        <v>1009</v>
      </c>
      <c r="N172" s="139">
        <f t="shared" si="41"/>
        <v>609</v>
      </c>
      <c r="O172" s="138">
        <v>200</v>
      </c>
      <c r="P172" s="115" t="s">
        <v>696</v>
      </c>
      <c r="Q172" s="121">
        <f t="shared" si="42"/>
        <v>5</v>
      </c>
    </row>
    <row r="173" spans="1:17" ht="12.75">
      <c r="A173" s="120">
        <f t="shared" si="43"/>
        <v>172</v>
      </c>
      <c r="C173" s="7" t="s">
        <v>230</v>
      </c>
      <c r="D173" s="8" t="s">
        <v>329</v>
      </c>
      <c r="E173" s="138">
        <f>$O173</f>
        <v>200</v>
      </c>
      <c r="F173" s="137">
        <v>36</v>
      </c>
      <c r="G173" s="136">
        <v>23</v>
      </c>
      <c r="H173" s="136">
        <v>10</v>
      </c>
      <c r="I173" s="136">
        <v>12</v>
      </c>
      <c r="J173" s="136">
        <v>25</v>
      </c>
      <c r="K173" s="138">
        <f>$O173</f>
        <v>200</v>
      </c>
      <c r="L173" s="136">
        <v>26</v>
      </c>
      <c r="M173" s="139">
        <f t="shared" si="40"/>
        <v>532</v>
      </c>
      <c r="N173" s="139">
        <f t="shared" si="41"/>
        <v>132</v>
      </c>
      <c r="O173" s="138">
        <v>200</v>
      </c>
      <c r="P173" s="115" t="s">
        <v>685</v>
      </c>
      <c r="Q173" s="121">
        <f t="shared" si="42"/>
        <v>6</v>
      </c>
    </row>
    <row r="174" spans="1:17" ht="12.75">
      <c r="A174" s="120">
        <f t="shared" si="43"/>
        <v>173</v>
      </c>
      <c r="C174" s="7" t="s">
        <v>233</v>
      </c>
      <c r="D174" s="8" t="s">
        <v>80</v>
      </c>
      <c r="E174" s="138">
        <f>$O174</f>
        <v>200</v>
      </c>
      <c r="F174" s="140">
        <v>63</v>
      </c>
      <c r="G174" s="140">
        <v>58</v>
      </c>
      <c r="H174" s="138">
        <f aca="true" t="shared" si="54" ref="H174:I176">$O174</f>
        <v>200</v>
      </c>
      <c r="I174" s="138">
        <f t="shared" si="54"/>
        <v>200</v>
      </c>
      <c r="J174" s="140">
        <v>80</v>
      </c>
      <c r="K174" s="138">
        <f>$O174</f>
        <v>200</v>
      </c>
      <c r="L174" s="138">
        <f aca="true" t="shared" si="55" ref="L174:L179">$O174</f>
        <v>200</v>
      </c>
      <c r="M174" s="139">
        <f t="shared" si="40"/>
        <v>1201</v>
      </c>
      <c r="N174" s="139">
        <f t="shared" si="41"/>
        <v>801</v>
      </c>
      <c r="O174" s="138">
        <v>200</v>
      </c>
      <c r="P174" s="115" t="s">
        <v>696</v>
      </c>
      <c r="Q174" s="121">
        <f t="shared" si="42"/>
        <v>3</v>
      </c>
    </row>
    <row r="175" spans="1:17" ht="12.75">
      <c r="A175" s="120">
        <f t="shared" si="43"/>
        <v>174</v>
      </c>
      <c r="C175" s="7" t="s">
        <v>379</v>
      </c>
      <c r="D175" s="8" t="s">
        <v>9</v>
      </c>
      <c r="E175" s="138">
        <f>$O175</f>
        <v>200</v>
      </c>
      <c r="F175" s="138">
        <f>$O175</f>
        <v>200</v>
      </c>
      <c r="G175" s="138">
        <f>$O175</f>
        <v>200</v>
      </c>
      <c r="H175" s="138">
        <f t="shared" si="54"/>
        <v>200</v>
      </c>
      <c r="I175" s="138">
        <f t="shared" si="54"/>
        <v>200</v>
      </c>
      <c r="J175" s="138">
        <f>$O175</f>
        <v>200</v>
      </c>
      <c r="K175" s="137">
        <v>51</v>
      </c>
      <c r="L175" s="138">
        <f t="shared" si="55"/>
        <v>200</v>
      </c>
      <c r="M175" s="139">
        <f t="shared" si="40"/>
        <v>1451</v>
      </c>
      <c r="N175" s="139">
        <f t="shared" si="41"/>
        <v>1051</v>
      </c>
      <c r="O175" s="138">
        <v>200</v>
      </c>
      <c r="P175" s="115" t="s">
        <v>685</v>
      </c>
      <c r="Q175" s="121">
        <f t="shared" si="42"/>
        <v>1</v>
      </c>
    </row>
    <row r="176" spans="1:17" ht="12.75">
      <c r="A176" s="120">
        <f t="shared" si="43"/>
        <v>175</v>
      </c>
      <c r="C176" s="7" t="s">
        <v>346</v>
      </c>
      <c r="D176" s="8" t="s">
        <v>54</v>
      </c>
      <c r="E176" s="136">
        <v>11</v>
      </c>
      <c r="F176" s="138">
        <f>$O176</f>
        <v>200</v>
      </c>
      <c r="G176" s="138">
        <f>$O176</f>
        <v>200</v>
      </c>
      <c r="H176" s="138">
        <f t="shared" si="54"/>
        <v>200</v>
      </c>
      <c r="I176" s="138">
        <f t="shared" si="54"/>
        <v>200</v>
      </c>
      <c r="J176" s="138">
        <f>$O176</f>
        <v>200</v>
      </c>
      <c r="K176" s="138">
        <f>$O176</f>
        <v>200</v>
      </c>
      <c r="L176" s="138">
        <f t="shared" si="55"/>
        <v>200</v>
      </c>
      <c r="M176" s="139">
        <f t="shared" si="40"/>
        <v>1411</v>
      </c>
      <c r="N176" s="139">
        <f t="shared" si="41"/>
        <v>1011</v>
      </c>
      <c r="O176" s="138">
        <v>200</v>
      </c>
      <c r="P176" s="115" t="s">
        <v>696</v>
      </c>
      <c r="Q176" s="121">
        <f t="shared" si="42"/>
        <v>1</v>
      </c>
    </row>
    <row r="177" spans="1:17" ht="12.75">
      <c r="A177" s="120">
        <f t="shared" si="43"/>
        <v>176</v>
      </c>
      <c r="C177" s="7" t="s">
        <v>336</v>
      </c>
      <c r="D177" s="8" t="s">
        <v>54</v>
      </c>
      <c r="E177" s="136">
        <v>13</v>
      </c>
      <c r="F177" s="136">
        <v>20</v>
      </c>
      <c r="G177" s="138">
        <f>$O177</f>
        <v>200</v>
      </c>
      <c r="H177" s="136">
        <v>14</v>
      </c>
      <c r="I177" s="138">
        <f>$O177</f>
        <v>200</v>
      </c>
      <c r="J177" s="138">
        <f>$O177</f>
        <v>200</v>
      </c>
      <c r="K177" s="136">
        <v>18</v>
      </c>
      <c r="L177" s="138">
        <f t="shared" si="55"/>
        <v>200</v>
      </c>
      <c r="M177" s="139">
        <f t="shared" si="40"/>
        <v>865</v>
      </c>
      <c r="N177" s="139">
        <f t="shared" si="41"/>
        <v>465</v>
      </c>
      <c r="O177" s="138">
        <v>200</v>
      </c>
      <c r="P177" s="115" t="s">
        <v>696</v>
      </c>
      <c r="Q177" s="121">
        <f t="shared" si="42"/>
        <v>4</v>
      </c>
    </row>
    <row r="178" spans="1:17" ht="12.75">
      <c r="A178" s="120">
        <f t="shared" si="43"/>
        <v>177</v>
      </c>
      <c r="C178" s="7" t="s">
        <v>335</v>
      </c>
      <c r="D178" s="8"/>
      <c r="E178" s="138">
        <f>$O178</f>
        <v>200</v>
      </c>
      <c r="F178" s="138">
        <f>$O178</f>
        <v>200</v>
      </c>
      <c r="G178" s="136">
        <v>3</v>
      </c>
      <c r="H178" s="136">
        <v>3</v>
      </c>
      <c r="I178" s="138">
        <f>$O178</f>
        <v>200</v>
      </c>
      <c r="J178" s="138">
        <f>$O178</f>
        <v>200</v>
      </c>
      <c r="K178" s="138">
        <f>$O178</f>
        <v>200</v>
      </c>
      <c r="L178" s="138">
        <f t="shared" si="55"/>
        <v>200</v>
      </c>
      <c r="M178" s="139">
        <f t="shared" si="40"/>
        <v>1206</v>
      </c>
      <c r="N178" s="139">
        <f t="shared" si="41"/>
        <v>806</v>
      </c>
      <c r="O178" s="138">
        <v>200</v>
      </c>
      <c r="P178" s="115" t="s">
        <v>685</v>
      </c>
      <c r="Q178" s="121">
        <f t="shared" si="42"/>
        <v>2</v>
      </c>
    </row>
    <row r="179" spans="1:17" ht="12.75">
      <c r="A179" s="120">
        <f t="shared" si="43"/>
        <v>178</v>
      </c>
      <c r="C179" s="7" t="s">
        <v>350</v>
      </c>
      <c r="D179" s="8" t="s">
        <v>344</v>
      </c>
      <c r="E179" s="138">
        <f>$O179</f>
        <v>200</v>
      </c>
      <c r="F179" s="138">
        <f>$O179</f>
        <v>200</v>
      </c>
      <c r="G179" s="138">
        <f>$O179</f>
        <v>200</v>
      </c>
      <c r="H179" s="138">
        <f>$O179</f>
        <v>200</v>
      </c>
      <c r="I179" s="138">
        <f>$O179</f>
        <v>200</v>
      </c>
      <c r="J179" s="136">
        <v>21</v>
      </c>
      <c r="K179" s="138">
        <f>$O179</f>
        <v>200</v>
      </c>
      <c r="L179" s="138">
        <f t="shared" si="55"/>
        <v>200</v>
      </c>
      <c r="M179" s="139">
        <f t="shared" si="40"/>
        <v>1421</v>
      </c>
      <c r="N179" s="139">
        <f t="shared" si="41"/>
        <v>1021</v>
      </c>
      <c r="O179" s="138">
        <v>200</v>
      </c>
      <c r="P179" s="115" t="s">
        <v>685</v>
      </c>
      <c r="Q179" s="121">
        <f t="shared" si="42"/>
        <v>1</v>
      </c>
    </row>
    <row r="180" spans="1:17" ht="12.75">
      <c r="A180" s="120">
        <f t="shared" si="43"/>
        <v>179</v>
      </c>
      <c r="C180" s="7" t="s">
        <v>243</v>
      </c>
      <c r="D180" s="8" t="s">
        <v>157</v>
      </c>
      <c r="E180" s="136">
        <v>17</v>
      </c>
      <c r="F180" s="138">
        <f>$O180</f>
        <v>200</v>
      </c>
      <c r="G180" s="136">
        <v>10</v>
      </c>
      <c r="H180" s="136">
        <v>17</v>
      </c>
      <c r="I180" s="136">
        <v>4</v>
      </c>
      <c r="J180" s="18">
        <v>11</v>
      </c>
      <c r="K180" s="136">
        <v>8</v>
      </c>
      <c r="L180" s="136">
        <v>12</v>
      </c>
      <c r="M180" s="139">
        <f t="shared" si="40"/>
        <v>279</v>
      </c>
      <c r="N180" s="139">
        <f t="shared" si="41"/>
        <v>62</v>
      </c>
      <c r="O180" s="138">
        <v>200</v>
      </c>
      <c r="P180" s="115" t="s">
        <v>685</v>
      </c>
      <c r="Q180" s="121">
        <f t="shared" si="42"/>
        <v>7</v>
      </c>
    </row>
    <row r="181" spans="1:17" ht="12.75">
      <c r="A181" s="120">
        <f t="shared" si="43"/>
        <v>180</v>
      </c>
      <c r="C181" s="7" t="s">
        <v>393</v>
      </c>
      <c r="D181" s="8" t="s">
        <v>327</v>
      </c>
      <c r="E181" s="140">
        <v>60</v>
      </c>
      <c r="F181" s="138">
        <f>$O181</f>
        <v>200</v>
      </c>
      <c r="G181" s="138">
        <f aca="true" t="shared" si="56" ref="G181:L181">$O181</f>
        <v>200</v>
      </c>
      <c r="H181" s="138">
        <f t="shared" si="56"/>
        <v>200</v>
      </c>
      <c r="I181" s="138">
        <f t="shared" si="56"/>
        <v>200</v>
      </c>
      <c r="J181" s="138">
        <f t="shared" si="56"/>
        <v>200</v>
      </c>
      <c r="K181" s="138">
        <f t="shared" si="56"/>
        <v>200</v>
      </c>
      <c r="L181" s="138">
        <f t="shared" si="56"/>
        <v>200</v>
      </c>
      <c r="M181" s="139">
        <f t="shared" si="40"/>
        <v>1460</v>
      </c>
      <c r="N181" s="139">
        <f t="shared" si="41"/>
        <v>1060</v>
      </c>
      <c r="O181" s="138">
        <v>200</v>
      </c>
      <c r="P181" s="115" t="s">
        <v>685</v>
      </c>
      <c r="Q181" s="121">
        <f t="shared" si="42"/>
        <v>1</v>
      </c>
    </row>
    <row r="182" spans="1:17" ht="12.75">
      <c r="A182" s="120">
        <f t="shared" si="43"/>
        <v>181</v>
      </c>
      <c r="C182" s="7" t="s">
        <v>321</v>
      </c>
      <c r="D182" s="8" t="s">
        <v>318</v>
      </c>
      <c r="E182" s="141">
        <v>85</v>
      </c>
      <c r="F182" s="141">
        <v>90</v>
      </c>
      <c r="G182" s="142">
        <v>114</v>
      </c>
      <c r="H182" s="141">
        <v>80</v>
      </c>
      <c r="I182" s="138">
        <f aca="true" t="shared" si="57" ref="I182:L183">$O182</f>
        <v>200</v>
      </c>
      <c r="J182" s="138">
        <f t="shared" si="57"/>
        <v>200</v>
      </c>
      <c r="K182" s="138">
        <f t="shared" si="57"/>
        <v>200</v>
      </c>
      <c r="L182" s="138">
        <f t="shared" si="57"/>
        <v>200</v>
      </c>
      <c r="M182" s="139">
        <f t="shared" si="40"/>
        <v>1169</v>
      </c>
      <c r="N182" s="139">
        <f t="shared" si="41"/>
        <v>769</v>
      </c>
      <c r="O182" s="138">
        <v>200</v>
      </c>
      <c r="P182" s="115" t="s">
        <v>685</v>
      </c>
      <c r="Q182" s="121">
        <f t="shared" si="42"/>
        <v>4</v>
      </c>
    </row>
    <row r="183" spans="1:17" ht="12.75">
      <c r="A183" s="120">
        <f t="shared" si="43"/>
        <v>182</v>
      </c>
      <c r="C183" s="7" t="s">
        <v>249</v>
      </c>
      <c r="D183" s="8" t="s">
        <v>9</v>
      </c>
      <c r="E183" s="138">
        <f aca="true" t="shared" si="58" ref="E183:G184">$O183</f>
        <v>200</v>
      </c>
      <c r="F183" s="138">
        <f t="shared" si="58"/>
        <v>200</v>
      </c>
      <c r="G183" s="138">
        <f t="shared" si="58"/>
        <v>200</v>
      </c>
      <c r="H183" s="140">
        <v>63</v>
      </c>
      <c r="I183" s="138">
        <f t="shared" si="57"/>
        <v>200</v>
      </c>
      <c r="J183" s="138">
        <f t="shared" si="57"/>
        <v>200</v>
      </c>
      <c r="K183" s="138">
        <f t="shared" si="57"/>
        <v>200</v>
      </c>
      <c r="L183" s="138">
        <f t="shared" si="57"/>
        <v>200</v>
      </c>
      <c r="M183" s="139">
        <f t="shared" si="40"/>
        <v>1463</v>
      </c>
      <c r="N183" s="139">
        <f t="shared" si="41"/>
        <v>1063</v>
      </c>
      <c r="O183" s="138">
        <v>200</v>
      </c>
      <c r="P183" s="115" t="s">
        <v>696</v>
      </c>
      <c r="Q183" s="121">
        <f t="shared" si="42"/>
        <v>1</v>
      </c>
    </row>
    <row r="184" spans="1:17" ht="12.75">
      <c r="A184" s="120">
        <f t="shared" si="43"/>
        <v>183</v>
      </c>
      <c r="C184" s="7" t="s">
        <v>394</v>
      </c>
      <c r="D184" s="8" t="s">
        <v>5</v>
      </c>
      <c r="E184" s="138">
        <f t="shared" si="58"/>
        <v>200</v>
      </c>
      <c r="F184" s="138">
        <f t="shared" si="58"/>
        <v>200</v>
      </c>
      <c r="G184" s="138">
        <f t="shared" si="58"/>
        <v>200</v>
      </c>
      <c r="H184" s="141">
        <v>70</v>
      </c>
      <c r="I184" s="141">
        <v>65</v>
      </c>
      <c r="J184" s="140">
        <v>87</v>
      </c>
      <c r="K184" s="138">
        <f>$O184</f>
        <v>200</v>
      </c>
      <c r="L184" s="138">
        <f>$O184</f>
        <v>200</v>
      </c>
      <c r="M184" s="139">
        <f t="shared" si="40"/>
        <v>1222</v>
      </c>
      <c r="N184" s="139">
        <f t="shared" si="41"/>
        <v>822</v>
      </c>
      <c r="O184" s="138">
        <v>200</v>
      </c>
      <c r="P184" s="115" t="s">
        <v>696</v>
      </c>
      <c r="Q184" s="121">
        <f t="shared" si="42"/>
        <v>3</v>
      </c>
    </row>
    <row r="185" spans="1:17" ht="12.75">
      <c r="A185" s="120">
        <f t="shared" si="43"/>
        <v>184</v>
      </c>
      <c r="C185" s="7" t="s">
        <v>411</v>
      </c>
      <c r="D185" s="8" t="s">
        <v>80</v>
      </c>
      <c r="E185" s="138">
        <f>$O185</f>
        <v>200</v>
      </c>
      <c r="F185" s="140">
        <v>71</v>
      </c>
      <c r="G185" s="138">
        <f>$O185</f>
        <v>200</v>
      </c>
      <c r="H185" s="138">
        <f>$O185</f>
        <v>200</v>
      </c>
      <c r="I185" s="138">
        <f>$O185</f>
        <v>200</v>
      </c>
      <c r="J185" s="138">
        <f>$O185</f>
        <v>200</v>
      </c>
      <c r="K185" s="138">
        <f>$O185</f>
        <v>200</v>
      </c>
      <c r="L185" s="138">
        <f>$O185</f>
        <v>200</v>
      </c>
      <c r="M185" s="139">
        <f t="shared" si="40"/>
        <v>1471</v>
      </c>
      <c r="N185" s="139">
        <f t="shared" si="41"/>
        <v>1071</v>
      </c>
      <c r="O185" s="138">
        <v>200</v>
      </c>
      <c r="P185" s="115" t="s">
        <v>685</v>
      </c>
      <c r="Q185" s="121">
        <f t="shared" si="42"/>
        <v>1</v>
      </c>
    </row>
    <row r="186" spans="1:17" ht="12.75">
      <c r="A186" s="120">
        <f t="shared" si="43"/>
        <v>185</v>
      </c>
      <c r="C186" s="7" t="s">
        <v>359</v>
      </c>
      <c r="D186" s="8" t="s">
        <v>24</v>
      </c>
      <c r="E186" s="138">
        <f>$O186</f>
        <v>200</v>
      </c>
      <c r="F186" s="138">
        <f>$O186</f>
        <v>200</v>
      </c>
      <c r="G186" s="136">
        <v>32</v>
      </c>
      <c r="H186" s="138">
        <f>$O186</f>
        <v>200</v>
      </c>
      <c r="I186" s="138">
        <f>$O186</f>
        <v>200</v>
      </c>
      <c r="J186" s="136">
        <v>34</v>
      </c>
      <c r="K186" s="136">
        <v>31</v>
      </c>
      <c r="L186" s="138">
        <f>$O186</f>
        <v>200</v>
      </c>
      <c r="M186" s="139">
        <f t="shared" si="40"/>
        <v>1097</v>
      </c>
      <c r="N186" s="139">
        <f t="shared" si="41"/>
        <v>697</v>
      </c>
      <c r="O186" s="138">
        <v>200</v>
      </c>
      <c r="P186" s="115" t="s">
        <v>685</v>
      </c>
      <c r="Q186" s="121">
        <f t="shared" si="42"/>
        <v>3</v>
      </c>
    </row>
    <row r="187" spans="1:17" ht="12.75">
      <c r="A187" s="120">
        <f t="shared" si="43"/>
        <v>186</v>
      </c>
      <c r="C187" s="7" t="s">
        <v>250</v>
      </c>
      <c r="D187" s="8" t="s">
        <v>63</v>
      </c>
      <c r="E187" s="137">
        <v>32</v>
      </c>
      <c r="F187" s="136">
        <v>28</v>
      </c>
      <c r="G187" s="136">
        <v>15</v>
      </c>
      <c r="H187" s="138">
        <f aca="true" t="shared" si="59" ref="H187:H192">$O187</f>
        <v>200</v>
      </c>
      <c r="I187" s="136">
        <v>9</v>
      </c>
      <c r="J187" s="18">
        <v>8</v>
      </c>
      <c r="K187" s="136">
        <v>28</v>
      </c>
      <c r="L187" s="136">
        <v>23</v>
      </c>
      <c r="M187" s="139">
        <f t="shared" si="40"/>
        <v>343</v>
      </c>
      <c r="N187" s="139">
        <f t="shared" si="41"/>
        <v>111</v>
      </c>
      <c r="O187" s="138">
        <v>200</v>
      </c>
      <c r="P187" s="115" t="s">
        <v>696</v>
      </c>
      <c r="Q187" s="121">
        <f t="shared" si="42"/>
        <v>7</v>
      </c>
    </row>
    <row r="188" spans="1:17" ht="12.75">
      <c r="A188" s="120">
        <f t="shared" si="43"/>
        <v>187</v>
      </c>
      <c r="C188" s="7" t="s">
        <v>408</v>
      </c>
      <c r="D188" s="8" t="s">
        <v>24</v>
      </c>
      <c r="E188" s="141">
        <v>81</v>
      </c>
      <c r="F188" s="138">
        <f>$O188</f>
        <v>200</v>
      </c>
      <c r="G188" s="138">
        <f>$O188</f>
        <v>200</v>
      </c>
      <c r="H188" s="138">
        <f t="shared" si="59"/>
        <v>200</v>
      </c>
      <c r="I188" s="141">
        <v>69</v>
      </c>
      <c r="J188" s="138">
        <f aca="true" t="shared" si="60" ref="J188:L189">$O188</f>
        <v>200</v>
      </c>
      <c r="K188" s="138">
        <f t="shared" si="60"/>
        <v>200</v>
      </c>
      <c r="L188" s="138">
        <f t="shared" si="60"/>
        <v>200</v>
      </c>
      <c r="M188" s="139">
        <f t="shared" si="40"/>
        <v>1350</v>
      </c>
      <c r="N188" s="139">
        <f t="shared" si="41"/>
        <v>950</v>
      </c>
      <c r="O188" s="138">
        <v>200</v>
      </c>
      <c r="P188" s="115" t="s">
        <v>685</v>
      </c>
      <c r="Q188" s="121">
        <f t="shared" si="42"/>
        <v>2</v>
      </c>
    </row>
    <row r="189" spans="1:17" ht="12.75">
      <c r="A189" s="120">
        <f t="shared" si="43"/>
        <v>188</v>
      </c>
      <c r="C189" s="7" t="s">
        <v>337</v>
      </c>
      <c r="D189" s="8" t="s">
        <v>80</v>
      </c>
      <c r="E189" s="136">
        <v>10</v>
      </c>
      <c r="F189" s="136">
        <v>13</v>
      </c>
      <c r="G189" s="138">
        <f>$O189</f>
        <v>200</v>
      </c>
      <c r="H189" s="138">
        <f t="shared" si="59"/>
        <v>200</v>
      </c>
      <c r="I189" s="138">
        <f>$O189</f>
        <v>200</v>
      </c>
      <c r="J189" s="138">
        <f t="shared" si="60"/>
        <v>200</v>
      </c>
      <c r="K189" s="138">
        <f t="shared" si="60"/>
        <v>200</v>
      </c>
      <c r="L189" s="138">
        <f t="shared" si="60"/>
        <v>200</v>
      </c>
      <c r="M189" s="139">
        <f t="shared" si="40"/>
        <v>1223</v>
      </c>
      <c r="N189" s="139">
        <f t="shared" si="41"/>
        <v>823</v>
      </c>
      <c r="O189" s="138">
        <v>200</v>
      </c>
      <c r="P189" s="115" t="s">
        <v>696</v>
      </c>
      <c r="Q189" s="121">
        <f t="shared" si="42"/>
        <v>2</v>
      </c>
    </row>
    <row r="190" spans="1:17" ht="12.75">
      <c r="A190" s="120">
        <f t="shared" si="43"/>
        <v>189</v>
      </c>
      <c r="C190" s="7" t="s">
        <v>257</v>
      </c>
      <c r="D190" s="8" t="s">
        <v>63</v>
      </c>
      <c r="E190" s="138">
        <f>$O190</f>
        <v>200</v>
      </c>
      <c r="F190" s="138">
        <f>$O190</f>
        <v>200</v>
      </c>
      <c r="G190" s="138">
        <f>$O190</f>
        <v>200</v>
      </c>
      <c r="H190" s="138">
        <f t="shared" si="59"/>
        <v>200</v>
      </c>
      <c r="I190" s="138">
        <f>$O190</f>
        <v>200</v>
      </c>
      <c r="J190" s="141">
        <v>102</v>
      </c>
      <c r="K190" s="138">
        <f>$O190</f>
        <v>200</v>
      </c>
      <c r="L190" s="138">
        <f>$O190</f>
        <v>200</v>
      </c>
      <c r="M190" s="139">
        <f t="shared" si="40"/>
        <v>1502</v>
      </c>
      <c r="N190" s="139">
        <f t="shared" si="41"/>
        <v>1102</v>
      </c>
      <c r="O190" s="138">
        <v>200</v>
      </c>
      <c r="P190" s="115" t="s">
        <v>685</v>
      </c>
      <c r="Q190" s="121">
        <f t="shared" si="42"/>
        <v>1</v>
      </c>
    </row>
    <row r="191" spans="1:17" ht="12.75">
      <c r="A191" s="120">
        <f t="shared" si="43"/>
        <v>190</v>
      </c>
      <c r="C191" s="7" t="s">
        <v>258</v>
      </c>
      <c r="D191" s="8" t="s">
        <v>63</v>
      </c>
      <c r="E191" s="138">
        <f>$O191</f>
        <v>200</v>
      </c>
      <c r="F191" s="141">
        <v>91</v>
      </c>
      <c r="G191" s="142">
        <v>104</v>
      </c>
      <c r="H191" s="138">
        <f t="shared" si="59"/>
        <v>200</v>
      </c>
      <c r="I191" s="138">
        <f>$O191</f>
        <v>200</v>
      </c>
      <c r="J191" s="141">
        <v>97</v>
      </c>
      <c r="K191" s="138">
        <f>$O191</f>
        <v>200</v>
      </c>
      <c r="L191" s="138">
        <f>$O191</f>
        <v>200</v>
      </c>
      <c r="M191" s="139">
        <f t="shared" si="40"/>
        <v>1292</v>
      </c>
      <c r="N191" s="139">
        <f t="shared" si="41"/>
        <v>892</v>
      </c>
      <c r="O191" s="138">
        <v>200</v>
      </c>
      <c r="P191" s="115" t="s">
        <v>696</v>
      </c>
      <c r="Q191" s="121">
        <f t="shared" si="42"/>
        <v>3</v>
      </c>
    </row>
    <row r="192" spans="1:17" ht="12.75">
      <c r="A192" s="120">
        <f t="shared" si="43"/>
        <v>191</v>
      </c>
      <c r="C192" s="7" t="s">
        <v>357</v>
      </c>
      <c r="D192" s="8" t="s">
        <v>80</v>
      </c>
      <c r="E192" s="136">
        <v>28</v>
      </c>
      <c r="F192" s="136">
        <v>25</v>
      </c>
      <c r="G192" s="138">
        <f>$O192</f>
        <v>200</v>
      </c>
      <c r="H192" s="138">
        <f t="shared" si="59"/>
        <v>200</v>
      </c>
      <c r="I192" s="136">
        <v>25</v>
      </c>
      <c r="J192" s="138">
        <f>$O192</f>
        <v>200</v>
      </c>
      <c r="K192" s="137">
        <v>33</v>
      </c>
      <c r="L192" s="138">
        <f>$O192</f>
        <v>200</v>
      </c>
      <c r="M192" s="139">
        <f t="shared" si="40"/>
        <v>911</v>
      </c>
      <c r="N192" s="139">
        <f t="shared" si="41"/>
        <v>511</v>
      </c>
      <c r="O192" s="138">
        <v>200</v>
      </c>
      <c r="P192" s="115" t="s">
        <v>685</v>
      </c>
      <c r="Q192" s="121">
        <f t="shared" si="42"/>
        <v>4</v>
      </c>
    </row>
    <row r="193" spans="1:17" ht="12.75">
      <c r="A193" s="120">
        <f t="shared" si="43"/>
        <v>192</v>
      </c>
      <c r="C193" s="7" t="s">
        <v>363</v>
      </c>
      <c r="D193" s="8" t="s">
        <v>63</v>
      </c>
      <c r="E193" s="138">
        <f>$O193</f>
        <v>200</v>
      </c>
      <c r="F193" s="138">
        <f>$O193</f>
        <v>200</v>
      </c>
      <c r="G193" s="137">
        <v>51</v>
      </c>
      <c r="H193" s="138">
        <f>O193</f>
        <v>200</v>
      </c>
      <c r="I193" s="138">
        <f>$O193</f>
        <v>200</v>
      </c>
      <c r="J193" s="138">
        <f>$O193</f>
        <v>200</v>
      </c>
      <c r="K193" s="138">
        <f>$O193</f>
        <v>200</v>
      </c>
      <c r="L193" s="138">
        <f>$O193</f>
        <v>200</v>
      </c>
      <c r="M193" s="139">
        <f t="shared" si="40"/>
        <v>1451</v>
      </c>
      <c r="N193" s="139">
        <f t="shared" si="41"/>
        <v>1051</v>
      </c>
      <c r="O193" s="138">
        <v>200</v>
      </c>
      <c r="P193" s="115" t="s">
        <v>685</v>
      </c>
      <c r="Q193" s="121">
        <f t="shared" si="42"/>
        <v>1</v>
      </c>
    </row>
    <row r="194" spans="1:17" ht="12.75">
      <c r="A194" s="120">
        <f t="shared" si="43"/>
        <v>193</v>
      </c>
      <c r="C194" s="143" t="s">
        <v>259</v>
      </c>
      <c r="D194" s="8" t="s">
        <v>344</v>
      </c>
      <c r="E194" s="137">
        <v>46</v>
      </c>
      <c r="F194" s="140">
        <v>64</v>
      </c>
      <c r="G194" s="140">
        <v>66</v>
      </c>
      <c r="H194" s="140">
        <v>49</v>
      </c>
      <c r="I194" s="140">
        <v>50</v>
      </c>
      <c r="J194" s="140">
        <v>95</v>
      </c>
      <c r="K194" s="141">
        <v>68</v>
      </c>
      <c r="L194" s="140">
        <v>46</v>
      </c>
      <c r="M194" s="139">
        <f aca="true" t="shared" si="61" ref="M194:M243">SUM(E194:L194)</f>
        <v>484</v>
      </c>
      <c r="N194" s="139">
        <f aca="true" t="shared" si="62" ref="N194:N243">M194-LARGE(E194:L194,1)-LARGE(E194:L194,2)</f>
        <v>321</v>
      </c>
      <c r="O194" s="138">
        <v>200</v>
      </c>
      <c r="P194" s="115" t="s">
        <v>685</v>
      </c>
      <c r="Q194" s="121">
        <f aca="true" t="shared" si="63" ref="Q194:Q243">COUNTIF(E194:L194,"&lt;200")</f>
        <v>8</v>
      </c>
    </row>
    <row r="195" spans="1:17" ht="12.75">
      <c r="A195" s="120">
        <f aca="true" t="shared" si="64" ref="A195:A243">A194+1</f>
        <v>194</v>
      </c>
      <c r="C195" s="7" t="s">
        <v>385</v>
      </c>
      <c r="D195" s="8" t="s">
        <v>386</v>
      </c>
      <c r="E195" s="138">
        <f aca="true" t="shared" si="65" ref="E195:J195">$O195</f>
        <v>200</v>
      </c>
      <c r="F195" s="138">
        <f t="shared" si="65"/>
        <v>200</v>
      </c>
      <c r="G195" s="138">
        <f t="shared" si="65"/>
        <v>200</v>
      </c>
      <c r="H195" s="138">
        <f t="shared" si="65"/>
        <v>200</v>
      </c>
      <c r="I195" s="138">
        <f t="shared" si="65"/>
        <v>200</v>
      </c>
      <c r="J195" s="138">
        <f t="shared" si="65"/>
        <v>200</v>
      </c>
      <c r="K195" s="141">
        <v>71</v>
      </c>
      <c r="L195" s="141">
        <v>59</v>
      </c>
      <c r="M195" s="139">
        <f t="shared" si="61"/>
        <v>1330</v>
      </c>
      <c r="N195" s="139">
        <f t="shared" si="62"/>
        <v>930</v>
      </c>
      <c r="O195" s="138">
        <v>200</v>
      </c>
      <c r="P195" s="115" t="s">
        <v>685</v>
      </c>
      <c r="Q195" s="121">
        <f t="shared" si="63"/>
        <v>2</v>
      </c>
    </row>
    <row r="196" spans="1:17" ht="12.75">
      <c r="A196" s="120">
        <f t="shared" si="64"/>
        <v>195</v>
      </c>
      <c r="C196" s="7" t="s">
        <v>265</v>
      </c>
      <c r="D196" s="8" t="s">
        <v>78</v>
      </c>
      <c r="E196" s="136">
        <v>12</v>
      </c>
      <c r="F196" s="136">
        <v>26</v>
      </c>
      <c r="G196" s="136">
        <v>30</v>
      </c>
      <c r="H196" s="136">
        <v>13</v>
      </c>
      <c r="I196" s="138">
        <f>$O196</f>
        <v>200</v>
      </c>
      <c r="J196" s="136">
        <v>28</v>
      </c>
      <c r="K196" s="138">
        <f>$O196</f>
        <v>200</v>
      </c>
      <c r="L196" s="138">
        <f>$O196</f>
        <v>200</v>
      </c>
      <c r="M196" s="139">
        <f t="shared" si="61"/>
        <v>709</v>
      </c>
      <c r="N196" s="139">
        <f t="shared" si="62"/>
        <v>309</v>
      </c>
      <c r="O196" s="138">
        <v>200</v>
      </c>
      <c r="P196" s="115" t="s">
        <v>685</v>
      </c>
      <c r="Q196" s="121">
        <f t="shared" si="63"/>
        <v>5</v>
      </c>
    </row>
    <row r="197" spans="1:17" ht="12.75">
      <c r="A197" s="120">
        <f t="shared" si="64"/>
        <v>196</v>
      </c>
      <c r="C197" s="7" t="s">
        <v>729</v>
      </c>
      <c r="D197" s="8" t="s">
        <v>54</v>
      </c>
      <c r="E197" s="136">
        <v>22</v>
      </c>
      <c r="F197" s="136">
        <v>31</v>
      </c>
      <c r="G197" s="137">
        <v>35</v>
      </c>
      <c r="H197" s="138">
        <f>$O197</f>
        <v>200</v>
      </c>
      <c r="I197" s="138">
        <f>$O197</f>
        <v>200</v>
      </c>
      <c r="J197" s="138">
        <f>$O197</f>
        <v>200</v>
      </c>
      <c r="K197" s="138">
        <f>$O197</f>
        <v>200</v>
      </c>
      <c r="L197" s="138">
        <f>$O197</f>
        <v>200</v>
      </c>
      <c r="M197" s="139">
        <f t="shared" si="61"/>
        <v>1088</v>
      </c>
      <c r="N197" s="139">
        <f t="shared" si="62"/>
        <v>688</v>
      </c>
      <c r="O197" s="138">
        <v>200</v>
      </c>
      <c r="P197" s="115" t="s">
        <v>685</v>
      </c>
      <c r="Q197" s="121">
        <f t="shared" si="63"/>
        <v>3</v>
      </c>
    </row>
    <row r="198" spans="1:17" ht="12.75">
      <c r="A198" s="120">
        <f t="shared" si="64"/>
        <v>197</v>
      </c>
      <c r="C198" s="7" t="s">
        <v>268</v>
      </c>
      <c r="D198" s="8" t="s">
        <v>9</v>
      </c>
      <c r="E198" s="140">
        <v>53</v>
      </c>
      <c r="F198" s="140">
        <v>60</v>
      </c>
      <c r="G198" s="140">
        <v>67</v>
      </c>
      <c r="H198" s="140">
        <v>48</v>
      </c>
      <c r="I198" s="140">
        <v>46</v>
      </c>
      <c r="J198" s="140">
        <v>69</v>
      </c>
      <c r="K198" s="137">
        <v>45</v>
      </c>
      <c r="L198" s="137">
        <v>37</v>
      </c>
      <c r="M198" s="139">
        <f t="shared" si="61"/>
        <v>425</v>
      </c>
      <c r="N198" s="139">
        <f t="shared" si="62"/>
        <v>289</v>
      </c>
      <c r="O198" s="138">
        <v>200</v>
      </c>
      <c r="P198" s="115" t="s">
        <v>685</v>
      </c>
      <c r="Q198" s="121">
        <f t="shared" si="63"/>
        <v>8</v>
      </c>
    </row>
    <row r="199" spans="1:17" ht="12.75">
      <c r="A199" s="120">
        <f t="shared" si="64"/>
        <v>198</v>
      </c>
      <c r="C199" s="7" t="s">
        <v>442</v>
      </c>
      <c r="D199" s="8" t="s">
        <v>24</v>
      </c>
      <c r="E199" s="138">
        <f>$O199</f>
        <v>200</v>
      </c>
      <c r="F199" s="138">
        <f>$O199</f>
        <v>200</v>
      </c>
      <c r="G199" s="142">
        <v>113</v>
      </c>
      <c r="H199" s="138">
        <f>$O199</f>
        <v>200</v>
      </c>
      <c r="I199" s="138">
        <f>$O199</f>
        <v>200</v>
      </c>
      <c r="J199" s="138">
        <f>$O199</f>
        <v>200</v>
      </c>
      <c r="K199" s="138">
        <f>$O199</f>
        <v>200</v>
      </c>
      <c r="L199" s="138">
        <f>$O199</f>
        <v>200</v>
      </c>
      <c r="M199" s="139">
        <f t="shared" si="61"/>
        <v>1513</v>
      </c>
      <c r="N199" s="139">
        <f t="shared" si="62"/>
        <v>1113</v>
      </c>
      <c r="O199" s="138">
        <v>200</v>
      </c>
      <c r="P199" s="115" t="s">
        <v>685</v>
      </c>
      <c r="Q199" s="121">
        <f t="shared" si="63"/>
        <v>1</v>
      </c>
    </row>
    <row r="200" spans="1:17" ht="12.75">
      <c r="A200" s="120">
        <f t="shared" si="64"/>
        <v>199</v>
      </c>
      <c r="C200" s="7" t="s">
        <v>272</v>
      </c>
      <c r="D200" s="8" t="s">
        <v>513</v>
      </c>
      <c r="E200" s="138">
        <f>$O200</f>
        <v>200</v>
      </c>
      <c r="F200" s="138">
        <f>$O200</f>
        <v>200</v>
      </c>
      <c r="G200" s="138">
        <f>$O200</f>
        <v>200</v>
      </c>
      <c r="H200" s="141">
        <v>75</v>
      </c>
      <c r="I200" s="141">
        <v>66</v>
      </c>
      <c r="J200" s="141">
        <v>108</v>
      </c>
      <c r="K200" s="138">
        <f>$O200</f>
        <v>200</v>
      </c>
      <c r="L200" s="141">
        <v>60</v>
      </c>
      <c r="M200" s="139">
        <f t="shared" si="61"/>
        <v>1109</v>
      </c>
      <c r="N200" s="139">
        <f t="shared" si="62"/>
        <v>709</v>
      </c>
      <c r="O200" s="138">
        <v>200</v>
      </c>
      <c r="P200" s="115" t="s">
        <v>696</v>
      </c>
      <c r="Q200" s="121">
        <f t="shared" si="63"/>
        <v>4</v>
      </c>
    </row>
    <row r="201" spans="1:17" ht="12.75">
      <c r="A201" s="120">
        <f t="shared" si="64"/>
        <v>200</v>
      </c>
      <c r="C201" s="7" t="s">
        <v>273</v>
      </c>
      <c r="D201" s="8" t="s">
        <v>208</v>
      </c>
      <c r="E201" s="136">
        <v>3</v>
      </c>
      <c r="F201" s="136">
        <v>9</v>
      </c>
      <c r="G201" s="138">
        <f>$O201</f>
        <v>200</v>
      </c>
      <c r="H201" s="136">
        <v>9</v>
      </c>
      <c r="I201" s="136">
        <v>7</v>
      </c>
      <c r="J201" s="18">
        <v>6</v>
      </c>
      <c r="K201" s="136">
        <v>14</v>
      </c>
      <c r="L201" s="136">
        <v>10</v>
      </c>
      <c r="M201" s="139">
        <f t="shared" si="61"/>
        <v>258</v>
      </c>
      <c r="N201" s="139">
        <f t="shared" si="62"/>
        <v>44</v>
      </c>
      <c r="O201" s="138">
        <v>200</v>
      </c>
      <c r="P201" s="115" t="s">
        <v>696</v>
      </c>
      <c r="Q201" s="121">
        <f t="shared" si="63"/>
        <v>7</v>
      </c>
    </row>
    <row r="202" spans="1:17" ht="12.75">
      <c r="A202" s="120">
        <f t="shared" si="64"/>
        <v>201</v>
      </c>
      <c r="C202" s="7" t="s">
        <v>347</v>
      </c>
      <c r="D202" s="8" t="s">
        <v>277</v>
      </c>
      <c r="E202" s="138">
        <f>$O202</f>
        <v>200</v>
      </c>
      <c r="F202" s="138">
        <f>$O202</f>
        <v>200</v>
      </c>
      <c r="G202" s="138">
        <f>$O202</f>
        <v>200</v>
      </c>
      <c r="H202" s="138">
        <f>$O202</f>
        <v>200</v>
      </c>
      <c r="I202" s="138">
        <f>$O202</f>
        <v>200</v>
      </c>
      <c r="J202" s="138">
        <f>$O202</f>
        <v>200</v>
      </c>
      <c r="K202" s="136">
        <v>11</v>
      </c>
      <c r="L202" s="138">
        <f>$O202</f>
        <v>200</v>
      </c>
      <c r="M202" s="139">
        <f t="shared" si="61"/>
        <v>1411</v>
      </c>
      <c r="N202" s="139">
        <f t="shared" si="62"/>
        <v>1011</v>
      </c>
      <c r="O202" s="138">
        <v>200</v>
      </c>
      <c r="P202" s="115" t="s">
        <v>696</v>
      </c>
      <c r="Q202" s="121">
        <f t="shared" si="63"/>
        <v>1</v>
      </c>
    </row>
    <row r="203" spans="1:17" ht="12.75">
      <c r="A203" s="120">
        <f t="shared" si="64"/>
        <v>202</v>
      </c>
      <c r="C203" s="7" t="s">
        <v>274</v>
      </c>
      <c r="D203" s="8" t="s">
        <v>344</v>
      </c>
      <c r="E203" s="138">
        <f>$O203</f>
        <v>200</v>
      </c>
      <c r="F203" s="136">
        <v>11</v>
      </c>
      <c r="G203" s="136">
        <v>25</v>
      </c>
      <c r="H203" s="138">
        <f>$O203</f>
        <v>200</v>
      </c>
      <c r="I203" s="136">
        <v>8</v>
      </c>
      <c r="J203" s="18">
        <v>16</v>
      </c>
      <c r="K203" s="138">
        <f>$O203</f>
        <v>200</v>
      </c>
      <c r="L203" s="136">
        <v>4</v>
      </c>
      <c r="M203" s="139">
        <f t="shared" si="61"/>
        <v>664</v>
      </c>
      <c r="N203" s="139">
        <f t="shared" si="62"/>
        <v>264</v>
      </c>
      <c r="O203" s="138">
        <v>200</v>
      </c>
      <c r="P203" s="115" t="s">
        <v>685</v>
      </c>
      <c r="Q203" s="121">
        <f t="shared" si="63"/>
        <v>5</v>
      </c>
    </row>
    <row r="204" spans="1:17" ht="12.75">
      <c r="A204" s="120">
        <f t="shared" si="64"/>
        <v>203</v>
      </c>
      <c r="C204" s="7" t="s">
        <v>276</v>
      </c>
      <c r="D204" s="8" t="s">
        <v>78</v>
      </c>
      <c r="E204" s="138">
        <f>$O204</f>
        <v>200</v>
      </c>
      <c r="F204" s="138">
        <f>$O204</f>
        <v>200</v>
      </c>
      <c r="G204" s="138">
        <f>$O204</f>
        <v>200</v>
      </c>
      <c r="H204" s="138">
        <f>$O204</f>
        <v>200</v>
      </c>
      <c r="I204" s="138">
        <f>$O204</f>
        <v>200</v>
      </c>
      <c r="J204" s="140">
        <v>66</v>
      </c>
      <c r="K204" s="138">
        <f>$O204</f>
        <v>200</v>
      </c>
      <c r="L204" s="138">
        <f>$O204</f>
        <v>200</v>
      </c>
      <c r="M204" s="139">
        <f t="shared" si="61"/>
        <v>1466</v>
      </c>
      <c r="N204" s="139">
        <f t="shared" si="62"/>
        <v>1066</v>
      </c>
      <c r="O204" s="138">
        <v>200</v>
      </c>
      <c r="P204" s="115" t="s">
        <v>685</v>
      </c>
      <c r="Q204" s="121">
        <f t="shared" si="63"/>
        <v>1</v>
      </c>
    </row>
    <row r="205" spans="1:17" ht="12.75">
      <c r="A205" s="120">
        <f t="shared" si="64"/>
        <v>204</v>
      </c>
      <c r="C205" s="7" t="s">
        <v>281</v>
      </c>
      <c r="D205" s="8" t="s">
        <v>344</v>
      </c>
      <c r="E205" s="137">
        <v>40</v>
      </c>
      <c r="F205" s="137">
        <v>41</v>
      </c>
      <c r="G205" s="137">
        <v>37</v>
      </c>
      <c r="H205" s="136">
        <v>26</v>
      </c>
      <c r="I205" s="137">
        <v>28</v>
      </c>
      <c r="J205" s="136">
        <v>26</v>
      </c>
      <c r="K205" s="136">
        <v>22</v>
      </c>
      <c r="L205" s="136">
        <v>21</v>
      </c>
      <c r="M205" s="139">
        <f t="shared" si="61"/>
        <v>241</v>
      </c>
      <c r="N205" s="139">
        <f t="shared" si="62"/>
        <v>160</v>
      </c>
      <c r="O205" s="138">
        <v>200</v>
      </c>
      <c r="P205" s="115" t="s">
        <v>685</v>
      </c>
      <c r="Q205" s="121">
        <f t="shared" si="63"/>
        <v>8</v>
      </c>
    </row>
    <row r="206" spans="1:17" ht="12.75">
      <c r="A206" s="120">
        <f t="shared" si="64"/>
        <v>205</v>
      </c>
      <c r="C206" s="7" t="s">
        <v>282</v>
      </c>
      <c r="D206" s="8" t="s">
        <v>9</v>
      </c>
      <c r="E206" s="138">
        <f>$O206</f>
        <v>200</v>
      </c>
      <c r="F206" s="138">
        <f>$O206</f>
        <v>200</v>
      </c>
      <c r="G206" s="136">
        <v>12</v>
      </c>
      <c r="H206" s="138">
        <f aca="true" t="shared" si="66" ref="H206:H213">$O206</f>
        <v>200</v>
      </c>
      <c r="I206" s="136">
        <v>6</v>
      </c>
      <c r="J206" s="138">
        <f aca="true" t="shared" si="67" ref="J206:L207">$O206</f>
        <v>200</v>
      </c>
      <c r="K206" s="138">
        <f t="shared" si="67"/>
        <v>200</v>
      </c>
      <c r="L206" s="138">
        <f t="shared" si="67"/>
        <v>200</v>
      </c>
      <c r="M206" s="139">
        <f t="shared" si="61"/>
        <v>1218</v>
      </c>
      <c r="N206" s="139">
        <f t="shared" si="62"/>
        <v>818</v>
      </c>
      <c r="O206" s="138">
        <v>200</v>
      </c>
      <c r="P206" s="115" t="s">
        <v>685</v>
      </c>
      <c r="Q206" s="121">
        <f t="shared" si="63"/>
        <v>2</v>
      </c>
    </row>
    <row r="207" spans="1:17" ht="12.75">
      <c r="A207" s="120">
        <f t="shared" si="64"/>
        <v>206</v>
      </c>
      <c r="C207" s="7" t="s">
        <v>410</v>
      </c>
      <c r="D207" s="8" t="s">
        <v>24</v>
      </c>
      <c r="E207" s="141">
        <v>70</v>
      </c>
      <c r="F207" s="141">
        <v>82</v>
      </c>
      <c r="G207" s="138">
        <f>$O207</f>
        <v>200</v>
      </c>
      <c r="H207" s="138">
        <f t="shared" si="66"/>
        <v>200</v>
      </c>
      <c r="I207" s="138">
        <f>$O207</f>
        <v>200</v>
      </c>
      <c r="J207" s="138">
        <f t="shared" si="67"/>
        <v>200</v>
      </c>
      <c r="K207" s="138">
        <f t="shared" si="67"/>
        <v>200</v>
      </c>
      <c r="L207" s="138">
        <f t="shared" si="67"/>
        <v>200</v>
      </c>
      <c r="M207" s="139">
        <f t="shared" si="61"/>
        <v>1352</v>
      </c>
      <c r="N207" s="139">
        <f t="shared" si="62"/>
        <v>952</v>
      </c>
      <c r="O207" s="138">
        <v>200</v>
      </c>
      <c r="P207" s="115" t="s">
        <v>685</v>
      </c>
      <c r="Q207" s="121">
        <f t="shared" si="63"/>
        <v>2</v>
      </c>
    </row>
    <row r="208" spans="1:17" ht="12.75">
      <c r="A208" s="120">
        <f t="shared" si="64"/>
        <v>207</v>
      </c>
      <c r="C208" s="7" t="s">
        <v>283</v>
      </c>
      <c r="D208" s="8" t="s">
        <v>59</v>
      </c>
      <c r="E208" s="141">
        <v>69</v>
      </c>
      <c r="F208" s="138">
        <f>$O208</f>
        <v>200</v>
      </c>
      <c r="G208" s="141">
        <v>100</v>
      </c>
      <c r="H208" s="138">
        <f t="shared" si="66"/>
        <v>200</v>
      </c>
      <c r="I208" s="138">
        <f>$O208</f>
        <v>200</v>
      </c>
      <c r="J208" s="141">
        <v>111</v>
      </c>
      <c r="K208" s="138">
        <f aca="true" t="shared" si="68" ref="K208:K219">$O208</f>
        <v>200</v>
      </c>
      <c r="L208" s="141">
        <v>64</v>
      </c>
      <c r="M208" s="139">
        <f t="shared" si="61"/>
        <v>1144</v>
      </c>
      <c r="N208" s="139">
        <f t="shared" si="62"/>
        <v>744</v>
      </c>
      <c r="O208" s="138">
        <v>200</v>
      </c>
      <c r="P208" s="115" t="s">
        <v>685</v>
      </c>
      <c r="Q208" s="121">
        <f t="shared" si="63"/>
        <v>4</v>
      </c>
    </row>
    <row r="209" spans="1:17" ht="12.75">
      <c r="A209" s="120">
        <f t="shared" si="64"/>
        <v>208</v>
      </c>
      <c r="C209" s="7" t="s">
        <v>407</v>
      </c>
      <c r="D209" s="8" t="s">
        <v>80</v>
      </c>
      <c r="E209" s="141">
        <v>68</v>
      </c>
      <c r="F209" s="141">
        <v>79</v>
      </c>
      <c r="G209" s="138">
        <f>$O209</f>
        <v>200</v>
      </c>
      <c r="H209" s="138">
        <f t="shared" si="66"/>
        <v>200</v>
      </c>
      <c r="I209" s="138">
        <f>$O209</f>
        <v>200</v>
      </c>
      <c r="J209" s="138">
        <f>$O209</f>
        <v>200</v>
      </c>
      <c r="K209" s="138">
        <f t="shared" si="68"/>
        <v>200</v>
      </c>
      <c r="L209" s="138">
        <f aca="true" t="shared" si="69" ref="L209:L217">$O209</f>
        <v>200</v>
      </c>
      <c r="M209" s="139">
        <f t="shared" si="61"/>
        <v>1347</v>
      </c>
      <c r="N209" s="139">
        <f t="shared" si="62"/>
        <v>947</v>
      </c>
      <c r="O209" s="138">
        <v>200</v>
      </c>
      <c r="P209" s="115" t="s">
        <v>685</v>
      </c>
      <c r="Q209" s="121">
        <f t="shared" si="63"/>
        <v>2</v>
      </c>
    </row>
    <row r="210" spans="1:17" ht="12.75">
      <c r="A210" s="120">
        <f t="shared" si="64"/>
        <v>209</v>
      </c>
      <c r="C210" s="7" t="s">
        <v>356</v>
      </c>
      <c r="D210" s="8" t="s">
        <v>344</v>
      </c>
      <c r="E210" s="138">
        <f>$O210</f>
        <v>200</v>
      </c>
      <c r="F210" s="138">
        <f>$O210</f>
        <v>200</v>
      </c>
      <c r="G210" s="138">
        <f>$O210</f>
        <v>200</v>
      </c>
      <c r="H210" s="138">
        <f t="shared" si="66"/>
        <v>200</v>
      </c>
      <c r="I210" s="138">
        <f>$O210</f>
        <v>200</v>
      </c>
      <c r="J210" s="136">
        <v>30</v>
      </c>
      <c r="K210" s="138">
        <f t="shared" si="68"/>
        <v>200</v>
      </c>
      <c r="L210" s="138">
        <f t="shared" si="69"/>
        <v>200</v>
      </c>
      <c r="M210" s="139">
        <f t="shared" si="61"/>
        <v>1430</v>
      </c>
      <c r="N210" s="139">
        <f t="shared" si="62"/>
        <v>1030</v>
      </c>
      <c r="O210" s="138">
        <v>200</v>
      </c>
      <c r="P210" s="115" t="s">
        <v>685</v>
      </c>
      <c r="Q210" s="121">
        <f t="shared" si="63"/>
        <v>1</v>
      </c>
    </row>
    <row r="211" spans="1:17" ht="12.75">
      <c r="A211" s="120">
        <f t="shared" si="64"/>
        <v>210</v>
      </c>
      <c r="C211" s="7" t="s">
        <v>366</v>
      </c>
      <c r="D211" s="8" t="s">
        <v>80</v>
      </c>
      <c r="E211" s="137">
        <v>39</v>
      </c>
      <c r="F211" s="137">
        <v>51</v>
      </c>
      <c r="G211" s="140">
        <v>63</v>
      </c>
      <c r="H211" s="138">
        <f t="shared" si="66"/>
        <v>200</v>
      </c>
      <c r="I211" s="140">
        <v>55</v>
      </c>
      <c r="J211" s="138">
        <f>$O211</f>
        <v>200</v>
      </c>
      <c r="K211" s="138">
        <f t="shared" si="68"/>
        <v>200</v>
      </c>
      <c r="L211" s="138">
        <f t="shared" si="69"/>
        <v>200</v>
      </c>
      <c r="M211" s="139">
        <f t="shared" si="61"/>
        <v>1008</v>
      </c>
      <c r="N211" s="139">
        <f t="shared" si="62"/>
        <v>608</v>
      </c>
      <c r="O211" s="138">
        <v>200</v>
      </c>
      <c r="P211" s="115" t="s">
        <v>685</v>
      </c>
      <c r="Q211" s="121">
        <f t="shared" si="63"/>
        <v>4</v>
      </c>
    </row>
    <row r="212" spans="1:17" ht="12.75">
      <c r="A212" s="120">
        <f t="shared" si="64"/>
        <v>211</v>
      </c>
      <c r="C212" s="7" t="s">
        <v>432</v>
      </c>
      <c r="D212" s="8" t="s">
        <v>24</v>
      </c>
      <c r="E212" s="138">
        <f aca="true" t="shared" si="70" ref="E212:E217">$O212</f>
        <v>200</v>
      </c>
      <c r="F212" s="141">
        <v>89</v>
      </c>
      <c r="G212" s="138">
        <f>$O212</f>
        <v>200</v>
      </c>
      <c r="H212" s="138">
        <f t="shared" si="66"/>
        <v>200</v>
      </c>
      <c r="I212" s="138">
        <f>$O212</f>
        <v>200</v>
      </c>
      <c r="J212" s="138">
        <f>$O212</f>
        <v>200</v>
      </c>
      <c r="K212" s="138">
        <f t="shared" si="68"/>
        <v>200</v>
      </c>
      <c r="L212" s="138">
        <f t="shared" si="69"/>
        <v>200</v>
      </c>
      <c r="M212" s="139">
        <f t="shared" si="61"/>
        <v>1489</v>
      </c>
      <c r="N212" s="139">
        <f t="shared" si="62"/>
        <v>1089</v>
      </c>
      <c r="O212" s="138">
        <v>200</v>
      </c>
      <c r="P212" s="115" t="s">
        <v>685</v>
      </c>
      <c r="Q212" s="121">
        <f t="shared" si="63"/>
        <v>1</v>
      </c>
    </row>
    <row r="213" spans="1:17" ht="12.75">
      <c r="A213" s="120">
        <f t="shared" si="64"/>
        <v>212</v>
      </c>
      <c r="C213" s="7" t="s">
        <v>289</v>
      </c>
      <c r="D213" s="8" t="s">
        <v>80</v>
      </c>
      <c r="E213" s="138">
        <f t="shared" si="70"/>
        <v>200</v>
      </c>
      <c r="F213" s="137">
        <v>43</v>
      </c>
      <c r="G213" s="137">
        <v>49</v>
      </c>
      <c r="H213" s="138">
        <f t="shared" si="66"/>
        <v>200</v>
      </c>
      <c r="I213" s="138">
        <f>$O213</f>
        <v>200</v>
      </c>
      <c r="J213" s="137">
        <v>62</v>
      </c>
      <c r="K213" s="138">
        <f t="shared" si="68"/>
        <v>200</v>
      </c>
      <c r="L213" s="138">
        <f t="shared" si="69"/>
        <v>200</v>
      </c>
      <c r="M213" s="139">
        <f t="shared" si="61"/>
        <v>1154</v>
      </c>
      <c r="N213" s="139">
        <f t="shared" si="62"/>
        <v>754</v>
      </c>
      <c r="O213" s="138">
        <v>200</v>
      </c>
      <c r="P213" s="115" t="s">
        <v>685</v>
      </c>
      <c r="Q213" s="121">
        <f t="shared" si="63"/>
        <v>3</v>
      </c>
    </row>
    <row r="214" spans="1:17" ht="12.75">
      <c r="A214" s="120">
        <f t="shared" si="64"/>
        <v>213</v>
      </c>
      <c r="C214" s="7" t="s">
        <v>328</v>
      </c>
      <c r="D214" s="8" t="s">
        <v>329</v>
      </c>
      <c r="E214" s="138">
        <f t="shared" si="70"/>
        <v>200</v>
      </c>
      <c r="F214" s="137">
        <v>46</v>
      </c>
      <c r="G214" s="138">
        <f>$O214</f>
        <v>200</v>
      </c>
      <c r="H214" s="137">
        <v>34</v>
      </c>
      <c r="I214" s="138">
        <f>$O214</f>
        <v>200</v>
      </c>
      <c r="J214" s="138">
        <f>$O214</f>
        <v>200</v>
      </c>
      <c r="K214" s="138">
        <f t="shared" si="68"/>
        <v>200</v>
      </c>
      <c r="L214" s="138">
        <f t="shared" si="69"/>
        <v>200</v>
      </c>
      <c r="M214" s="139">
        <f t="shared" si="61"/>
        <v>1280</v>
      </c>
      <c r="N214" s="139">
        <f t="shared" si="62"/>
        <v>880</v>
      </c>
      <c r="O214" s="138">
        <v>200</v>
      </c>
      <c r="P214" s="115" t="s">
        <v>685</v>
      </c>
      <c r="Q214" s="121">
        <f t="shared" si="63"/>
        <v>2</v>
      </c>
    </row>
    <row r="215" spans="1:17" ht="12.75">
      <c r="A215" s="120">
        <f t="shared" si="64"/>
        <v>214</v>
      </c>
      <c r="C215" s="7" t="s">
        <v>389</v>
      </c>
      <c r="D215" s="8" t="s">
        <v>383</v>
      </c>
      <c r="E215" s="138">
        <f t="shared" si="70"/>
        <v>200</v>
      </c>
      <c r="F215" s="138">
        <f>$O215</f>
        <v>200</v>
      </c>
      <c r="G215" s="140">
        <v>83</v>
      </c>
      <c r="H215" s="138">
        <f>$O215</f>
        <v>200</v>
      </c>
      <c r="I215" s="138">
        <f>$O215</f>
        <v>200</v>
      </c>
      <c r="J215" s="137">
        <v>56</v>
      </c>
      <c r="K215" s="138">
        <f t="shared" si="68"/>
        <v>200</v>
      </c>
      <c r="L215" s="138">
        <f t="shared" si="69"/>
        <v>200</v>
      </c>
      <c r="M215" s="139">
        <f t="shared" si="61"/>
        <v>1339</v>
      </c>
      <c r="N215" s="139">
        <f t="shared" si="62"/>
        <v>939</v>
      </c>
      <c r="O215" s="138">
        <v>200</v>
      </c>
      <c r="P215" s="115" t="s">
        <v>685</v>
      </c>
      <c r="Q215" s="121">
        <f t="shared" si="63"/>
        <v>2</v>
      </c>
    </row>
    <row r="216" spans="1:17" ht="12.75">
      <c r="A216" s="120">
        <f t="shared" si="64"/>
        <v>215</v>
      </c>
      <c r="C216" s="7" t="s">
        <v>730</v>
      </c>
      <c r="D216" s="8" t="s">
        <v>383</v>
      </c>
      <c r="E216" s="138">
        <f t="shared" si="70"/>
        <v>200</v>
      </c>
      <c r="F216" s="137">
        <v>47</v>
      </c>
      <c r="G216" s="137">
        <v>46</v>
      </c>
      <c r="H216" s="138">
        <f>$O216</f>
        <v>200</v>
      </c>
      <c r="I216" s="137">
        <v>34</v>
      </c>
      <c r="J216" s="138">
        <f>$O216</f>
        <v>200</v>
      </c>
      <c r="K216" s="138">
        <f t="shared" si="68"/>
        <v>200</v>
      </c>
      <c r="L216" s="138">
        <f t="shared" si="69"/>
        <v>200</v>
      </c>
      <c r="M216" s="139">
        <f t="shared" si="61"/>
        <v>1127</v>
      </c>
      <c r="N216" s="139">
        <f t="shared" si="62"/>
        <v>727</v>
      </c>
      <c r="O216" s="138">
        <v>200</v>
      </c>
      <c r="P216" s="115" t="s">
        <v>685</v>
      </c>
      <c r="Q216" s="121">
        <f t="shared" si="63"/>
        <v>3</v>
      </c>
    </row>
    <row r="217" spans="1:17" ht="12.75">
      <c r="A217" s="120">
        <f t="shared" si="64"/>
        <v>216</v>
      </c>
      <c r="C217" s="7" t="s">
        <v>293</v>
      </c>
      <c r="D217" s="8" t="s">
        <v>63</v>
      </c>
      <c r="E217" s="138">
        <f t="shared" si="70"/>
        <v>200</v>
      </c>
      <c r="F217" s="138">
        <f>$O217</f>
        <v>200</v>
      </c>
      <c r="G217" s="141">
        <v>88</v>
      </c>
      <c r="H217" s="138">
        <f>$O217</f>
        <v>200</v>
      </c>
      <c r="I217" s="138">
        <f>$O217</f>
        <v>200</v>
      </c>
      <c r="J217" s="140">
        <v>67</v>
      </c>
      <c r="K217" s="138">
        <f t="shared" si="68"/>
        <v>200</v>
      </c>
      <c r="L217" s="138">
        <f t="shared" si="69"/>
        <v>200</v>
      </c>
      <c r="M217" s="139">
        <f t="shared" si="61"/>
        <v>1355</v>
      </c>
      <c r="N217" s="139">
        <f t="shared" si="62"/>
        <v>955</v>
      </c>
      <c r="O217" s="138">
        <v>200</v>
      </c>
      <c r="P217" s="115" t="s">
        <v>685</v>
      </c>
      <c r="Q217" s="121">
        <f t="shared" si="63"/>
        <v>2</v>
      </c>
    </row>
    <row r="218" spans="1:17" ht="12.75">
      <c r="A218" s="120">
        <f t="shared" si="64"/>
        <v>217</v>
      </c>
      <c r="C218" s="7" t="s">
        <v>294</v>
      </c>
      <c r="D218" s="8" t="s">
        <v>344</v>
      </c>
      <c r="E218" s="136">
        <v>30</v>
      </c>
      <c r="F218" s="138">
        <f>$O218</f>
        <v>200</v>
      </c>
      <c r="G218" s="138">
        <f>$O218</f>
        <v>200</v>
      </c>
      <c r="H218" s="138">
        <f>$O218</f>
        <v>200</v>
      </c>
      <c r="I218" s="138">
        <f>$O218</f>
        <v>200</v>
      </c>
      <c r="J218" s="138">
        <f>$O218</f>
        <v>200</v>
      </c>
      <c r="K218" s="138">
        <f t="shared" si="68"/>
        <v>200</v>
      </c>
      <c r="L218" s="137">
        <v>41</v>
      </c>
      <c r="M218" s="139">
        <f t="shared" si="61"/>
        <v>1271</v>
      </c>
      <c r="N218" s="139">
        <f t="shared" si="62"/>
        <v>871</v>
      </c>
      <c r="O218" s="138">
        <v>200</v>
      </c>
      <c r="P218" s="115" t="s">
        <v>685</v>
      </c>
      <c r="Q218" s="121">
        <f t="shared" si="63"/>
        <v>2</v>
      </c>
    </row>
    <row r="219" spans="1:17" ht="12.75">
      <c r="A219" s="120">
        <f t="shared" si="64"/>
        <v>218</v>
      </c>
      <c r="C219" s="7" t="s">
        <v>731</v>
      </c>
      <c r="D219" s="8" t="s">
        <v>732</v>
      </c>
      <c r="E219" s="138">
        <f>$O219</f>
        <v>200</v>
      </c>
      <c r="F219" s="136">
        <v>23</v>
      </c>
      <c r="G219" s="138">
        <f>$O219</f>
        <v>200</v>
      </c>
      <c r="H219" s="136">
        <v>16</v>
      </c>
      <c r="I219" s="136">
        <v>18</v>
      </c>
      <c r="J219" s="136">
        <v>37</v>
      </c>
      <c r="K219" s="138">
        <f t="shared" si="68"/>
        <v>200</v>
      </c>
      <c r="L219" s="138">
        <f>$O219</f>
        <v>200</v>
      </c>
      <c r="M219" s="139">
        <f t="shared" si="61"/>
        <v>894</v>
      </c>
      <c r="N219" s="139">
        <f t="shared" si="62"/>
        <v>494</v>
      </c>
      <c r="O219" s="138">
        <v>200</v>
      </c>
      <c r="P219" s="115" t="s">
        <v>685</v>
      </c>
      <c r="Q219" s="121">
        <f t="shared" si="63"/>
        <v>4</v>
      </c>
    </row>
    <row r="220" spans="1:17" ht="12.75">
      <c r="A220" s="120">
        <f t="shared" si="64"/>
        <v>219</v>
      </c>
      <c r="C220" s="7" t="s">
        <v>733</v>
      </c>
      <c r="D220" s="8" t="s">
        <v>63</v>
      </c>
      <c r="E220" s="138">
        <f>$O220</f>
        <v>200</v>
      </c>
      <c r="F220" s="137">
        <v>34</v>
      </c>
      <c r="G220" s="136">
        <v>27</v>
      </c>
      <c r="H220" s="138">
        <f aca="true" t="shared" si="71" ref="H220:H225">$O220</f>
        <v>200</v>
      </c>
      <c r="I220" s="136">
        <v>22</v>
      </c>
      <c r="J220" s="136">
        <v>31</v>
      </c>
      <c r="K220" s="136">
        <v>30</v>
      </c>
      <c r="L220" s="137">
        <v>29</v>
      </c>
      <c r="M220" s="139">
        <f t="shared" si="61"/>
        <v>573</v>
      </c>
      <c r="N220" s="139">
        <f t="shared" si="62"/>
        <v>173</v>
      </c>
      <c r="O220" s="138">
        <v>200</v>
      </c>
      <c r="P220" s="115" t="s">
        <v>685</v>
      </c>
      <c r="Q220" s="121">
        <f t="shared" si="63"/>
        <v>6</v>
      </c>
    </row>
    <row r="221" spans="1:17" ht="12.75">
      <c r="A221" s="120">
        <f t="shared" si="64"/>
        <v>220</v>
      </c>
      <c r="C221" s="7" t="s">
        <v>296</v>
      </c>
      <c r="D221" s="8" t="s">
        <v>9</v>
      </c>
      <c r="E221" s="138">
        <f>$O221</f>
        <v>200</v>
      </c>
      <c r="F221" s="138">
        <f>$O221</f>
        <v>200</v>
      </c>
      <c r="G221" s="138">
        <f>$O221</f>
        <v>200</v>
      </c>
      <c r="H221" s="138">
        <f t="shared" si="71"/>
        <v>200</v>
      </c>
      <c r="I221" s="141">
        <v>79</v>
      </c>
      <c r="J221" s="141">
        <v>99</v>
      </c>
      <c r="K221" s="140">
        <v>59</v>
      </c>
      <c r="L221" s="138">
        <f aca="true" t="shared" si="72" ref="L221:L233">$O221</f>
        <v>200</v>
      </c>
      <c r="M221" s="139">
        <f t="shared" si="61"/>
        <v>1237</v>
      </c>
      <c r="N221" s="139">
        <f t="shared" si="62"/>
        <v>837</v>
      </c>
      <c r="O221" s="138">
        <v>200</v>
      </c>
      <c r="P221" s="115" t="s">
        <v>685</v>
      </c>
      <c r="Q221" s="121">
        <f t="shared" si="63"/>
        <v>3</v>
      </c>
    </row>
    <row r="222" spans="1:17" ht="12.75">
      <c r="A222" s="120">
        <f t="shared" si="64"/>
        <v>221</v>
      </c>
      <c r="C222" s="7" t="s">
        <v>734</v>
      </c>
      <c r="D222" s="8" t="s">
        <v>334</v>
      </c>
      <c r="E222" s="138">
        <f>$O222</f>
        <v>200</v>
      </c>
      <c r="F222" s="138">
        <f>$O222</f>
        <v>200</v>
      </c>
      <c r="G222" s="142">
        <v>120</v>
      </c>
      <c r="H222" s="138">
        <f t="shared" si="71"/>
        <v>200</v>
      </c>
      <c r="I222" s="138">
        <f>$O222</f>
        <v>200</v>
      </c>
      <c r="J222" s="138">
        <f>$O222</f>
        <v>200</v>
      </c>
      <c r="K222" s="138">
        <f>$O222</f>
        <v>200</v>
      </c>
      <c r="L222" s="138">
        <f t="shared" si="72"/>
        <v>200</v>
      </c>
      <c r="M222" s="139">
        <f t="shared" si="61"/>
        <v>1520</v>
      </c>
      <c r="N222" s="139">
        <f t="shared" si="62"/>
        <v>1120</v>
      </c>
      <c r="O222" s="138">
        <v>200</v>
      </c>
      <c r="P222" s="115" t="s">
        <v>685</v>
      </c>
      <c r="Q222" s="121">
        <f t="shared" si="63"/>
        <v>1</v>
      </c>
    </row>
    <row r="223" spans="1:17" ht="12.75">
      <c r="A223" s="120">
        <f t="shared" si="64"/>
        <v>222</v>
      </c>
      <c r="C223" s="7" t="s">
        <v>426</v>
      </c>
      <c r="D223" s="8" t="s">
        <v>427</v>
      </c>
      <c r="E223" s="138">
        <f>$O223</f>
        <v>200</v>
      </c>
      <c r="F223" s="138">
        <f>$O223</f>
        <v>200</v>
      </c>
      <c r="G223" s="138">
        <f>$O223</f>
        <v>200</v>
      </c>
      <c r="H223" s="138">
        <f t="shared" si="71"/>
        <v>200</v>
      </c>
      <c r="I223" s="138">
        <f>$O223</f>
        <v>200</v>
      </c>
      <c r="J223" s="140">
        <v>83</v>
      </c>
      <c r="K223" s="138">
        <f>$O223</f>
        <v>200</v>
      </c>
      <c r="L223" s="138">
        <f t="shared" si="72"/>
        <v>200</v>
      </c>
      <c r="M223" s="139">
        <f t="shared" si="61"/>
        <v>1483</v>
      </c>
      <c r="N223" s="139">
        <f t="shared" si="62"/>
        <v>1083</v>
      </c>
      <c r="O223" s="138">
        <v>200</v>
      </c>
      <c r="P223" s="115" t="s">
        <v>685</v>
      </c>
      <c r="Q223" s="121">
        <f t="shared" si="63"/>
        <v>1</v>
      </c>
    </row>
    <row r="224" spans="1:17" ht="12.75">
      <c r="A224" s="120">
        <f t="shared" si="64"/>
        <v>223</v>
      </c>
      <c r="C224" s="7" t="s">
        <v>302</v>
      </c>
      <c r="D224" s="8" t="s">
        <v>54</v>
      </c>
      <c r="E224" s="136">
        <v>14</v>
      </c>
      <c r="F224" s="136">
        <v>18</v>
      </c>
      <c r="G224" s="138">
        <f>$O224</f>
        <v>200</v>
      </c>
      <c r="H224" s="138">
        <f t="shared" si="71"/>
        <v>200</v>
      </c>
      <c r="I224" s="138">
        <f>$O224</f>
        <v>200</v>
      </c>
      <c r="J224" s="138">
        <f>$O224</f>
        <v>200</v>
      </c>
      <c r="K224" s="138">
        <f>$O224</f>
        <v>200</v>
      </c>
      <c r="L224" s="138">
        <f t="shared" si="72"/>
        <v>200</v>
      </c>
      <c r="M224" s="139">
        <f t="shared" si="61"/>
        <v>1232</v>
      </c>
      <c r="N224" s="139">
        <f t="shared" si="62"/>
        <v>832</v>
      </c>
      <c r="O224" s="138">
        <v>200</v>
      </c>
      <c r="P224" s="115" t="s">
        <v>696</v>
      </c>
      <c r="Q224" s="121">
        <f t="shared" si="63"/>
        <v>2</v>
      </c>
    </row>
    <row r="225" spans="1:17" ht="12.75">
      <c r="A225" s="120">
        <f t="shared" si="64"/>
        <v>224</v>
      </c>
      <c r="C225" s="7" t="s">
        <v>303</v>
      </c>
      <c r="D225" s="8" t="s">
        <v>54</v>
      </c>
      <c r="E225" s="136">
        <v>18</v>
      </c>
      <c r="F225" s="136">
        <v>10</v>
      </c>
      <c r="G225" s="138">
        <f>$O225</f>
        <v>200</v>
      </c>
      <c r="H225" s="138">
        <f t="shared" si="71"/>
        <v>200</v>
      </c>
      <c r="I225" s="138">
        <f>$O225</f>
        <v>200</v>
      </c>
      <c r="J225" s="138">
        <f>$O225</f>
        <v>200</v>
      </c>
      <c r="K225" s="138">
        <f>$O225</f>
        <v>200</v>
      </c>
      <c r="L225" s="138">
        <f t="shared" si="72"/>
        <v>200</v>
      </c>
      <c r="M225" s="139">
        <f t="shared" si="61"/>
        <v>1228</v>
      </c>
      <c r="N225" s="139">
        <f t="shared" si="62"/>
        <v>828</v>
      </c>
      <c r="O225" s="138">
        <v>200</v>
      </c>
      <c r="P225" s="115" t="s">
        <v>696</v>
      </c>
      <c r="Q225" s="121">
        <f t="shared" si="63"/>
        <v>2</v>
      </c>
    </row>
    <row r="226" spans="1:17" ht="12.75">
      <c r="A226" s="120">
        <f t="shared" si="64"/>
        <v>225</v>
      </c>
      <c r="C226" s="7" t="s">
        <v>413</v>
      </c>
      <c r="D226" s="8" t="s">
        <v>414</v>
      </c>
      <c r="E226" s="141">
        <v>71</v>
      </c>
      <c r="F226" s="138">
        <f>$O226</f>
        <v>200</v>
      </c>
      <c r="G226" s="138">
        <f>$O226</f>
        <v>200</v>
      </c>
      <c r="H226" s="141">
        <v>79</v>
      </c>
      <c r="I226" s="141">
        <v>76</v>
      </c>
      <c r="J226" s="138">
        <f>$O226</f>
        <v>200</v>
      </c>
      <c r="K226" s="141">
        <v>79</v>
      </c>
      <c r="L226" s="138">
        <f t="shared" si="72"/>
        <v>200</v>
      </c>
      <c r="M226" s="139">
        <f t="shared" si="61"/>
        <v>1105</v>
      </c>
      <c r="N226" s="139">
        <f t="shared" si="62"/>
        <v>705</v>
      </c>
      <c r="O226" s="138">
        <v>200</v>
      </c>
      <c r="P226" s="115" t="s">
        <v>685</v>
      </c>
      <c r="Q226" s="121">
        <f t="shared" si="63"/>
        <v>4</v>
      </c>
    </row>
    <row r="227" spans="1:17" ht="12.75">
      <c r="A227" s="120">
        <f t="shared" si="64"/>
        <v>226</v>
      </c>
      <c r="C227" s="7" t="s">
        <v>735</v>
      </c>
      <c r="D227" s="8" t="s">
        <v>59</v>
      </c>
      <c r="E227" s="138">
        <f>$O227</f>
        <v>200</v>
      </c>
      <c r="F227" s="141">
        <v>92</v>
      </c>
      <c r="G227" s="138">
        <f>$O227</f>
        <v>200</v>
      </c>
      <c r="H227" s="141">
        <v>91</v>
      </c>
      <c r="I227" s="138">
        <f>$O227</f>
        <v>200</v>
      </c>
      <c r="J227" s="138">
        <f>$O227</f>
        <v>200</v>
      </c>
      <c r="K227" s="141">
        <v>85</v>
      </c>
      <c r="L227" s="138">
        <f t="shared" si="72"/>
        <v>200</v>
      </c>
      <c r="M227" s="139">
        <f t="shared" si="61"/>
        <v>1268</v>
      </c>
      <c r="N227" s="139">
        <f t="shared" si="62"/>
        <v>868</v>
      </c>
      <c r="O227" s="138">
        <v>200</v>
      </c>
      <c r="P227" s="115" t="s">
        <v>696</v>
      </c>
      <c r="Q227" s="121">
        <f t="shared" si="63"/>
        <v>3</v>
      </c>
    </row>
    <row r="228" spans="1:17" ht="12.75">
      <c r="A228" s="120">
        <f t="shared" si="64"/>
        <v>227</v>
      </c>
      <c r="C228" s="7" t="s">
        <v>304</v>
      </c>
      <c r="D228" s="8" t="s">
        <v>368</v>
      </c>
      <c r="E228" s="140">
        <v>54</v>
      </c>
      <c r="F228" s="140">
        <v>67</v>
      </c>
      <c r="G228" s="140">
        <v>84</v>
      </c>
      <c r="H228" s="140">
        <v>64</v>
      </c>
      <c r="I228" s="140">
        <v>57</v>
      </c>
      <c r="J228" s="140">
        <v>85</v>
      </c>
      <c r="K228" s="140">
        <v>65</v>
      </c>
      <c r="L228" s="138">
        <f t="shared" si="72"/>
        <v>200</v>
      </c>
      <c r="M228" s="139">
        <f t="shared" si="61"/>
        <v>676</v>
      </c>
      <c r="N228" s="139">
        <f t="shared" si="62"/>
        <v>391</v>
      </c>
      <c r="O228" s="138">
        <v>200</v>
      </c>
      <c r="P228" s="115" t="s">
        <v>685</v>
      </c>
      <c r="Q228" s="121">
        <f t="shared" si="63"/>
        <v>7</v>
      </c>
    </row>
    <row r="229" spans="1:17" ht="12.75">
      <c r="A229" s="120">
        <f t="shared" si="64"/>
        <v>228</v>
      </c>
      <c r="C229" s="7" t="s">
        <v>437</v>
      </c>
      <c r="D229" s="8" t="s">
        <v>9</v>
      </c>
      <c r="E229" s="138">
        <f aca="true" t="shared" si="73" ref="E229:F236">$O229</f>
        <v>200</v>
      </c>
      <c r="F229" s="138">
        <f t="shared" si="73"/>
        <v>200</v>
      </c>
      <c r="G229" s="141">
        <v>101</v>
      </c>
      <c r="H229" s="138">
        <f>$O229</f>
        <v>200</v>
      </c>
      <c r="I229" s="138">
        <f>$O229</f>
        <v>200</v>
      </c>
      <c r="J229" s="138">
        <f>$O229</f>
        <v>200</v>
      </c>
      <c r="K229" s="138">
        <f>$O229</f>
        <v>200</v>
      </c>
      <c r="L229" s="138">
        <f t="shared" si="72"/>
        <v>200</v>
      </c>
      <c r="M229" s="139">
        <f t="shared" si="61"/>
        <v>1501</v>
      </c>
      <c r="N229" s="139">
        <f t="shared" si="62"/>
        <v>1101</v>
      </c>
      <c r="O229" s="138">
        <v>200</v>
      </c>
      <c r="P229" s="115" t="s">
        <v>685</v>
      </c>
      <c r="Q229" s="121">
        <f t="shared" si="63"/>
        <v>1</v>
      </c>
    </row>
    <row r="230" spans="1:17" ht="12.75">
      <c r="A230" s="120">
        <f t="shared" si="64"/>
        <v>229</v>
      </c>
      <c r="C230" s="7" t="s">
        <v>306</v>
      </c>
      <c r="D230" s="8" t="s">
        <v>236</v>
      </c>
      <c r="E230" s="138">
        <f t="shared" si="73"/>
        <v>200</v>
      </c>
      <c r="F230" s="138">
        <f t="shared" si="73"/>
        <v>200</v>
      </c>
      <c r="G230" s="138">
        <f aca="true" t="shared" si="74" ref="G230:G236">$O230</f>
        <v>200</v>
      </c>
      <c r="H230" s="141">
        <v>69</v>
      </c>
      <c r="I230" s="140">
        <v>44</v>
      </c>
      <c r="J230" s="137">
        <v>51</v>
      </c>
      <c r="K230" s="137">
        <v>43</v>
      </c>
      <c r="L230" s="138">
        <f t="shared" si="72"/>
        <v>200</v>
      </c>
      <c r="M230" s="139">
        <f t="shared" si="61"/>
        <v>1007</v>
      </c>
      <c r="N230" s="139">
        <f t="shared" si="62"/>
        <v>607</v>
      </c>
      <c r="O230" s="138">
        <v>200</v>
      </c>
      <c r="P230" s="115" t="s">
        <v>685</v>
      </c>
      <c r="Q230" s="121">
        <f t="shared" si="63"/>
        <v>4</v>
      </c>
    </row>
    <row r="231" spans="1:17" ht="12.75">
      <c r="A231" s="120">
        <f t="shared" si="64"/>
        <v>230</v>
      </c>
      <c r="C231" s="7" t="s">
        <v>307</v>
      </c>
      <c r="D231" s="8"/>
      <c r="E231" s="138">
        <f t="shared" si="73"/>
        <v>200</v>
      </c>
      <c r="F231" s="138">
        <f t="shared" si="73"/>
        <v>200</v>
      </c>
      <c r="G231" s="138">
        <f t="shared" si="74"/>
        <v>200</v>
      </c>
      <c r="H231" s="138">
        <f>$O231</f>
        <v>200</v>
      </c>
      <c r="I231" s="138">
        <f>$O231</f>
        <v>200</v>
      </c>
      <c r="J231" s="138">
        <f>$O231</f>
        <v>200</v>
      </c>
      <c r="K231" s="140">
        <v>61</v>
      </c>
      <c r="L231" s="138">
        <f t="shared" si="72"/>
        <v>200</v>
      </c>
      <c r="M231" s="139">
        <f t="shared" si="61"/>
        <v>1461</v>
      </c>
      <c r="N231" s="139">
        <f t="shared" si="62"/>
        <v>1061</v>
      </c>
      <c r="O231" s="138">
        <v>200</v>
      </c>
      <c r="P231" s="115" t="s">
        <v>685</v>
      </c>
      <c r="Q231" s="121">
        <f t="shared" si="63"/>
        <v>1</v>
      </c>
    </row>
    <row r="232" spans="1:17" ht="12.75">
      <c r="A232" s="120">
        <f t="shared" si="64"/>
        <v>231</v>
      </c>
      <c r="C232" s="7" t="s">
        <v>309</v>
      </c>
      <c r="D232" s="8" t="s">
        <v>236</v>
      </c>
      <c r="E232" s="138">
        <f t="shared" si="73"/>
        <v>200</v>
      </c>
      <c r="F232" s="138">
        <f t="shared" si="73"/>
        <v>200</v>
      </c>
      <c r="G232" s="138">
        <f t="shared" si="74"/>
        <v>200</v>
      </c>
      <c r="H232" s="141">
        <v>68</v>
      </c>
      <c r="I232" s="140">
        <v>59</v>
      </c>
      <c r="J232" s="138">
        <f>$O232</f>
        <v>200</v>
      </c>
      <c r="K232" s="138">
        <f>$O232</f>
        <v>200</v>
      </c>
      <c r="L232" s="138">
        <f t="shared" si="72"/>
        <v>200</v>
      </c>
      <c r="M232" s="139">
        <f t="shared" si="61"/>
        <v>1327</v>
      </c>
      <c r="N232" s="139">
        <f t="shared" si="62"/>
        <v>927</v>
      </c>
      <c r="O232" s="138">
        <v>200</v>
      </c>
      <c r="P232" s="115" t="s">
        <v>696</v>
      </c>
      <c r="Q232" s="121">
        <f t="shared" si="63"/>
        <v>2</v>
      </c>
    </row>
    <row r="233" spans="1:17" ht="12.75">
      <c r="A233" s="120">
        <f t="shared" si="64"/>
        <v>232</v>
      </c>
      <c r="C233" s="7" t="s">
        <v>736</v>
      </c>
      <c r="D233" s="8"/>
      <c r="E233" s="138">
        <f t="shared" si="73"/>
        <v>200</v>
      </c>
      <c r="F233" s="138">
        <f t="shared" si="73"/>
        <v>200</v>
      </c>
      <c r="G233" s="138">
        <f t="shared" si="74"/>
        <v>200</v>
      </c>
      <c r="H233" s="138">
        <f>$O233</f>
        <v>200</v>
      </c>
      <c r="I233" s="138">
        <f>$O233</f>
        <v>200</v>
      </c>
      <c r="J233" s="138">
        <f>$O233</f>
        <v>200</v>
      </c>
      <c r="K233" s="141">
        <v>74</v>
      </c>
      <c r="L233" s="138">
        <f t="shared" si="72"/>
        <v>200</v>
      </c>
      <c r="M233" s="139">
        <f t="shared" si="61"/>
        <v>1474</v>
      </c>
      <c r="N233" s="139">
        <f t="shared" si="62"/>
        <v>1074</v>
      </c>
      <c r="O233" s="138">
        <v>200</v>
      </c>
      <c r="P233" s="115" t="s">
        <v>685</v>
      </c>
      <c r="Q233" s="121">
        <f t="shared" si="63"/>
        <v>1</v>
      </c>
    </row>
    <row r="234" spans="1:17" ht="12.75">
      <c r="A234" s="120">
        <f t="shared" si="64"/>
        <v>233</v>
      </c>
      <c r="C234" s="7" t="s">
        <v>737</v>
      </c>
      <c r="D234" s="8" t="s">
        <v>168</v>
      </c>
      <c r="E234" s="138">
        <f t="shared" si="73"/>
        <v>200</v>
      </c>
      <c r="F234" s="138">
        <f t="shared" si="73"/>
        <v>200</v>
      </c>
      <c r="G234" s="138">
        <f t="shared" si="74"/>
        <v>200</v>
      </c>
      <c r="H234" s="138">
        <f>$O234</f>
        <v>200</v>
      </c>
      <c r="I234" s="141">
        <v>82</v>
      </c>
      <c r="J234" s="141">
        <v>122</v>
      </c>
      <c r="K234" s="138">
        <f>$O234</f>
        <v>200</v>
      </c>
      <c r="L234" s="141">
        <v>71</v>
      </c>
      <c r="M234" s="139">
        <f t="shared" si="61"/>
        <v>1275</v>
      </c>
      <c r="N234" s="139">
        <f t="shared" si="62"/>
        <v>875</v>
      </c>
      <c r="O234" s="138">
        <v>200</v>
      </c>
      <c r="P234" s="115" t="s">
        <v>696</v>
      </c>
      <c r="Q234" s="121">
        <f t="shared" si="63"/>
        <v>3</v>
      </c>
    </row>
    <row r="235" spans="1:17" ht="12.75">
      <c r="A235" s="120">
        <f t="shared" si="64"/>
        <v>234</v>
      </c>
      <c r="C235" s="7" t="s">
        <v>402</v>
      </c>
      <c r="D235" s="8" t="s">
        <v>403</v>
      </c>
      <c r="E235" s="138">
        <f t="shared" si="73"/>
        <v>200</v>
      </c>
      <c r="F235" s="138">
        <f t="shared" si="73"/>
        <v>200</v>
      </c>
      <c r="G235" s="138">
        <f t="shared" si="74"/>
        <v>200</v>
      </c>
      <c r="H235" s="138">
        <f>$O235</f>
        <v>200</v>
      </c>
      <c r="I235" s="138">
        <f>$O235</f>
        <v>200</v>
      </c>
      <c r="J235" s="141">
        <v>103</v>
      </c>
      <c r="K235" s="141">
        <v>77</v>
      </c>
      <c r="L235" s="141">
        <v>63</v>
      </c>
      <c r="M235" s="139">
        <f t="shared" si="61"/>
        <v>1243</v>
      </c>
      <c r="N235" s="139">
        <f t="shared" si="62"/>
        <v>843</v>
      </c>
      <c r="O235" s="138">
        <v>200</v>
      </c>
      <c r="P235" s="115" t="s">
        <v>685</v>
      </c>
      <c r="Q235" s="121">
        <f t="shared" si="63"/>
        <v>3</v>
      </c>
    </row>
    <row r="236" spans="1:17" ht="12.75">
      <c r="A236" s="120">
        <f t="shared" si="64"/>
        <v>235</v>
      </c>
      <c r="C236" s="7" t="s">
        <v>430</v>
      </c>
      <c r="D236" s="8" t="s">
        <v>80</v>
      </c>
      <c r="E236" s="138">
        <f t="shared" si="73"/>
        <v>200</v>
      </c>
      <c r="F236" s="138">
        <f t="shared" si="73"/>
        <v>200</v>
      </c>
      <c r="G236" s="138">
        <f t="shared" si="74"/>
        <v>200</v>
      </c>
      <c r="H236" s="138">
        <f>$O236</f>
        <v>200</v>
      </c>
      <c r="I236" s="138">
        <f>$O236</f>
        <v>200</v>
      </c>
      <c r="J236" s="140">
        <v>88</v>
      </c>
      <c r="K236" s="138">
        <f>$O236</f>
        <v>200</v>
      </c>
      <c r="L236" s="138">
        <f>$O236</f>
        <v>200</v>
      </c>
      <c r="M236" s="139">
        <f t="shared" si="61"/>
        <v>1488</v>
      </c>
      <c r="N236" s="139">
        <f t="shared" si="62"/>
        <v>1088</v>
      </c>
      <c r="O236" s="138">
        <v>200</v>
      </c>
      <c r="P236" s="115" t="s">
        <v>696</v>
      </c>
      <c r="Q236" s="121">
        <f t="shared" si="63"/>
        <v>1</v>
      </c>
    </row>
    <row r="237" spans="1:17" ht="12.75">
      <c r="A237" s="120">
        <f t="shared" si="64"/>
        <v>236</v>
      </c>
      <c r="C237" s="7" t="s">
        <v>311</v>
      </c>
      <c r="D237" s="8" t="s">
        <v>80</v>
      </c>
      <c r="E237" s="136">
        <v>6</v>
      </c>
      <c r="F237" s="136">
        <v>7</v>
      </c>
      <c r="G237" s="136">
        <v>9</v>
      </c>
      <c r="H237" s="136">
        <v>8</v>
      </c>
      <c r="I237" s="138">
        <f>$O237</f>
        <v>200</v>
      </c>
      <c r="J237" s="18">
        <v>9</v>
      </c>
      <c r="K237" s="136">
        <v>12</v>
      </c>
      <c r="L237" s="136">
        <v>9</v>
      </c>
      <c r="M237" s="139">
        <f t="shared" si="61"/>
        <v>260</v>
      </c>
      <c r="N237" s="139">
        <f t="shared" si="62"/>
        <v>48</v>
      </c>
      <c r="O237" s="138">
        <v>200</v>
      </c>
      <c r="P237" s="115" t="s">
        <v>685</v>
      </c>
      <c r="Q237" s="121">
        <f t="shared" si="63"/>
        <v>7</v>
      </c>
    </row>
    <row r="238" spans="1:17" ht="12.75">
      <c r="A238" s="120">
        <f t="shared" si="64"/>
        <v>237</v>
      </c>
      <c r="C238" s="7" t="s">
        <v>312</v>
      </c>
      <c r="D238" s="8" t="s">
        <v>78</v>
      </c>
      <c r="E238" s="136">
        <v>15</v>
      </c>
      <c r="F238" s="138">
        <f>$O238</f>
        <v>200</v>
      </c>
      <c r="G238" s="138">
        <f>$O238</f>
        <v>200</v>
      </c>
      <c r="H238" s="138">
        <f>$O238</f>
        <v>200</v>
      </c>
      <c r="I238" s="138">
        <f>$O238</f>
        <v>200</v>
      </c>
      <c r="J238" s="136">
        <v>20</v>
      </c>
      <c r="K238" s="138">
        <f>$O238</f>
        <v>200</v>
      </c>
      <c r="L238" s="138">
        <f>$O238</f>
        <v>200</v>
      </c>
      <c r="M238" s="139">
        <f t="shared" si="61"/>
        <v>1235</v>
      </c>
      <c r="N238" s="139">
        <f t="shared" si="62"/>
        <v>835</v>
      </c>
      <c r="O238" s="138">
        <v>200</v>
      </c>
      <c r="P238" s="115" t="s">
        <v>685</v>
      </c>
      <c r="Q238" s="121">
        <f t="shared" si="63"/>
        <v>2</v>
      </c>
    </row>
    <row r="239" spans="1:17" ht="12.75">
      <c r="A239" s="120">
        <f t="shared" si="64"/>
        <v>238</v>
      </c>
      <c r="C239" s="7" t="s">
        <v>313</v>
      </c>
      <c r="D239" s="8" t="s">
        <v>277</v>
      </c>
      <c r="E239" s="141">
        <v>75</v>
      </c>
      <c r="F239" s="141">
        <v>86</v>
      </c>
      <c r="G239" s="141">
        <v>102</v>
      </c>
      <c r="H239" s="141">
        <v>90</v>
      </c>
      <c r="I239" s="141">
        <v>77</v>
      </c>
      <c r="J239" s="141">
        <v>112</v>
      </c>
      <c r="K239" s="141">
        <v>81</v>
      </c>
      <c r="L239" s="138">
        <f>$O239</f>
        <v>200</v>
      </c>
      <c r="M239" s="139">
        <f t="shared" si="61"/>
        <v>823</v>
      </c>
      <c r="N239" s="139">
        <f t="shared" si="62"/>
        <v>511</v>
      </c>
      <c r="O239" s="138">
        <v>200</v>
      </c>
      <c r="P239" s="115" t="s">
        <v>696</v>
      </c>
      <c r="Q239" s="121">
        <f t="shared" si="63"/>
        <v>7</v>
      </c>
    </row>
    <row r="240" spans="1:17" ht="12.75">
      <c r="A240" s="120">
        <f t="shared" si="64"/>
        <v>239</v>
      </c>
      <c r="C240" s="7" t="s">
        <v>322</v>
      </c>
      <c r="D240" s="8" t="s">
        <v>318</v>
      </c>
      <c r="E240" s="141">
        <v>87</v>
      </c>
      <c r="F240" s="141">
        <v>94</v>
      </c>
      <c r="G240" s="142">
        <v>119</v>
      </c>
      <c r="H240" s="141">
        <v>89</v>
      </c>
      <c r="I240" s="138">
        <f aca="true" t="shared" si="75" ref="I240:K242">$O240</f>
        <v>200</v>
      </c>
      <c r="J240" s="138">
        <f t="shared" si="75"/>
        <v>200</v>
      </c>
      <c r="K240" s="138">
        <f t="shared" si="75"/>
        <v>200</v>
      </c>
      <c r="L240" s="138">
        <f>$O240</f>
        <v>200</v>
      </c>
      <c r="M240" s="139">
        <f t="shared" si="61"/>
        <v>1189</v>
      </c>
      <c r="N240" s="139">
        <f t="shared" si="62"/>
        <v>789</v>
      </c>
      <c r="O240" s="138">
        <v>200</v>
      </c>
      <c r="P240" s="115" t="s">
        <v>685</v>
      </c>
      <c r="Q240" s="121">
        <f t="shared" si="63"/>
        <v>4</v>
      </c>
    </row>
    <row r="241" spans="1:17" ht="12.75">
      <c r="A241" s="120">
        <f t="shared" si="64"/>
        <v>240</v>
      </c>
      <c r="C241" s="7" t="s">
        <v>380</v>
      </c>
      <c r="D241" s="8" t="s">
        <v>327</v>
      </c>
      <c r="E241" s="140">
        <v>56</v>
      </c>
      <c r="F241" s="138">
        <f>$O241</f>
        <v>200</v>
      </c>
      <c r="G241" s="140">
        <v>70</v>
      </c>
      <c r="H241" s="138">
        <f>$O241</f>
        <v>200</v>
      </c>
      <c r="I241" s="138">
        <f t="shared" si="75"/>
        <v>200</v>
      </c>
      <c r="J241" s="138">
        <f t="shared" si="75"/>
        <v>200</v>
      </c>
      <c r="K241" s="138">
        <f t="shared" si="75"/>
        <v>200</v>
      </c>
      <c r="L241" s="138">
        <f>$O241</f>
        <v>200</v>
      </c>
      <c r="M241" s="139">
        <f t="shared" si="61"/>
        <v>1326</v>
      </c>
      <c r="N241" s="139">
        <f t="shared" si="62"/>
        <v>926</v>
      </c>
      <c r="O241" s="138">
        <v>200</v>
      </c>
      <c r="P241" s="115" t="s">
        <v>685</v>
      </c>
      <c r="Q241" s="121">
        <f t="shared" si="63"/>
        <v>2</v>
      </c>
    </row>
    <row r="242" spans="1:17" ht="12.75">
      <c r="A242" s="120">
        <f t="shared" si="64"/>
        <v>241</v>
      </c>
      <c r="C242" s="7" t="s">
        <v>431</v>
      </c>
      <c r="D242" s="8" t="s">
        <v>5</v>
      </c>
      <c r="E242" s="138">
        <f>$O242</f>
        <v>200</v>
      </c>
      <c r="F242" s="138">
        <f>$O242</f>
        <v>200</v>
      </c>
      <c r="G242" s="138">
        <f>$O242</f>
        <v>200</v>
      </c>
      <c r="H242" s="141">
        <v>88</v>
      </c>
      <c r="I242" s="138">
        <f t="shared" si="75"/>
        <v>200</v>
      </c>
      <c r="J242" s="138">
        <f t="shared" si="75"/>
        <v>200</v>
      </c>
      <c r="K242" s="138">
        <f t="shared" si="75"/>
        <v>200</v>
      </c>
      <c r="L242" s="138">
        <f>$O242</f>
        <v>200</v>
      </c>
      <c r="M242" s="139">
        <f t="shared" si="61"/>
        <v>1488</v>
      </c>
      <c r="N242" s="139">
        <f t="shared" si="62"/>
        <v>1088</v>
      </c>
      <c r="O242" s="138">
        <v>200</v>
      </c>
      <c r="P242" s="115" t="s">
        <v>696</v>
      </c>
      <c r="Q242" s="121">
        <f t="shared" si="63"/>
        <v>1</v>
      </c>
    </row>
    <row r="243" spans="1:17" ht="12.75">
      <c r="A243" s="120">
        <f t="shared" si="64"/>
        <v>242</v>
      </c>
      <c r="C243" s="7" t="s">
        <v>315</v>
      </c>
      <c r="D243" s="8" t="s">
        <v>5</v>
      </c>
      <c r="E243" s="138">
        <f>$O243</f>
        <v>200</v>
      </c>
      <c r="F243" s="138">
        <f>$O243</f>
        <v>200</v>
      </c>
      <c r="G243" s="140">
        <v>82</v>
      </c>
      <c r="H243" s="140">
        <v>60</v>
      </c>
      <c r="I243" s="140">
        <v>47</v>
      </c>
      <c r="J243" s="140">
        <v>79</v>
      </c>
      <c r="K243" s="140">
        <v>54</v>
      </c>
      <c r="L243" s="137">
        <v>44</v>
      </c>
      <c r="M243" s="139">
        <f t="shared" si="61"/>
        <v>766</v>
      </c>
      <c r="N243" s="139">
        <f t="shared" si="62"/>
        <v>366</v>
      </c>
      <c r="O243" s="138">
        <v>200</v>
      </c>
      <c r="P243" s="115" t="s">
        <v>696</v>
      </c>
      <c r="Q243" s="121">
        <f t="shared" si="63"/>
        <v>6</v>
      </c>
    </row>
    <row r="253" ht="12.75">
      <c r="A253" s="129"/>
    </row>
    <row r="254" ht="12.75">
      <c r="A254" s="129"/>
    </row>
    <row r="255" ht="12.75">
      <c r="A255" s="129"/>
    </row>
    <row r="256" ht="12.75">
      <c r="A256" s="1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showGridLines="0" workbookViewId="0" topLeftCell="A70">
      <selection activeCell="A109" sqref="A109"/>
    </sheetView>
  </sheetViews>
  <sheetFormatPr defaultColWidth="9.140625" defaultRowHeight="12.75"/>
  <cols>
    <col min="1" max="1" width="28.8515625" style="11" customWidth="1"/>
    <col min="2" max="2" width="6.7109375" style="0" customWidth="1"/>
    <col min="3" max="3" width="6.421875" style="0" customWidth="1"/>
    <col min="4" max="4" width="5.57421875" style="0" customWidth="1"/>
  </cols>
  <sheetData>
    <row r="1" spans="1:4" ht="12.75">
      <c r="A1" s="12" t="s">
        <v>0</v>
      </c>
      <c r="B1" s="13" t="s">
        <v>445</v>
      </c>
      <c r="C1" s="13" t="s">
        <v>446</v>
      </c>
      <c r="D1" s="13" t="s">
        <v>447</v>
      </c>
    </row>
    <row r="2" spans="1:4" ht="12.75">
      <c r="A2" s="12" t="s">
        <v>86</v>
      </c>
      <c r="B2" s="13">
        <v>1010.44</v>
      </c>
      <c r="C2" s="13">
        <v>0</v>
      </c>
      <c r="D2" s="13">
        <v>1</v>
      </c>
    </row>
    <row r="3" spans="1:4" ht="12.75">
      <c r="A3" s="12" t="s">
        <v>448</v>
      </c>
      <c r="B3" s="13">
        <v>587.84</v>
      </c>
      <c r="C3" s="13">
        <v>16.38</v>
      </c>
      <c r="D3" s="13">
        <v>2</v>
      </c>
    </row>
    <row r="4" spans="1:4" ht="12.75">
      <c r="A4" s="12" t="s">
        <v>449</v>
      </c>
      <c r="B4" s="13">
        <v>702.48</v>
      </c>
      <c r="C4" s="13">
        <v>2.74</v>
      </c>
      <c r="D4" s="13">
        <v>3</v>
      </c>
    </row>
    <row r="5" spans="1:7" ht="12.75">
      <c r="A5" s="12" t="s">
        <v>146</v>
      </c>
      <c r="B5" s="13">
        <v>653.43</v>
      </c>
      <c r="C5" s="13">
        <v>15.46</v>
      </c>
      <c r="D5" s="13">
        <v>4</v>
      </c>
      <c r="G5" s="11"/>
    </row>
    <row r="6" spans="1:4" ht="12.75">
      <c r="A6" s="12" t="s">
        <v>450</v>
      </c>
      <c r="B6" s="13">
        <v>1081.2</v>
      </c>
      <c r="C6" s="13">
        <v>-7.92</v>
      </c>
      <c r="D6" s="13">
        <v>5</v>
      </c>
    </row>
    <row r="7" spans="1:4" ht="12.75">
      <c r="A7" s="12" t="s">
        <v>311</v>
      </c>
      <c r="B7" s="13">
        <v>642.84</v>
      </c>
      <c r="C7" s="13">
        <v>6.38</v>
      </c>
      <c r="D7" s="13">
        <v>6</v>
      </c>
    </row>
    <row r="8" spans="1:4" ht="12.75">
      <c r="A8" s="12" t="s">
        <v>190</v>
      </c>
      <c r="B8" s="13">
        <v>684.77</v>
      </c>
      <c r="C8" s="13">
        <v>4.88</v>
      </c>
      <c r="D8" s="13">
        <v>7</v>
      </c>
    </row>
    <row r="9" spans="1:4" ht="12.75">
      <c r="A9" s="12" t="s">
        <v>50</v>
      </c>
      <c r="B9" s="13">
        <v>657.54</v>
      </c>
      <c r="C9" s="13">
        <v>1.33</v>
      </c>
      <c r="D9" s="13">
        <v>8</v>
      </c>
    </row>
    <row r="10" spans="1:4" ht="12.75">
      <c r="A10" s="12" t="s">
        <v>72</v>
      </c>
      <c r="B10" s="13">
        <v>677.68</v>
      </c>
      <c r="C10" s="13">
        <v>-1.71</v>
      </c>
      <c r="D10" s="13">
        <v>9</v>
      </c>
    </row>
    <row r="11" spans="1:4" ht="12.75">
      <c r="A11" s="12" t="s">
        <v>181</v>
      </c>
      <c r="B11" s="13">
        <v>549.38</v>
      </c>
      <c r="C11" s="13">
        <v>10.64</v>
      </c>
      <c r="D11" s="13">
        <v>10</v>
      </c>
    </row>
    <row r="12" spans="1:4" ht="12.75">
      <c r="A12" s="12" t="s">
        <v>451</v>
      </c>
      <c r="B12" s="13">
        <v>650</v>
      </c>
      <c r="C12" s="13">
        <v>4.85</v>
      </c>
      <c r="D12" s="13">
        <v>11</v>
      </c>
    </row>
    <row r="13" spans="1:4" ht="12.75">
      <c r="A13" s="12" t="s">
        <v>99</v>
      </c>
      <c r="B13" s="13">
        <v>654.42</v>
      </c>
      <c r="C13" s="13">
        <v>-7.77</v>
      </c>
      <c r="D13" s="13">
        <v>12</v>
      </c>
    </row>
    <row r="14" spans="1:4" ht="12.75">
      <c r="A14" s="12" t="s">
        <v>234</v>
      </c>
      <c r="B14" s="13">
        <v>548.97</v>
      </c>
      <c r="C14" s="13">
        <v>8.5</v>
      </c>
      <c r="D14" s="13">
        <v>13</v>
      </c>
    </row>
    <row r="15" spans="1:4" ht="12.75">
      <c r="A15" s="12" t="s">
        <v>45</v>
      </c>
      <c r="B15" s="13">
        <v>589.74</v>
      </c>
      <c r="C15" s="13">
        <v>-2.82</v>
      </c>
      <c r="D15" s="13">
        <v>14</v>
      </c>
    </row>
    <row r="16" spans="1:6" ht="12.75">
      <c r="A16" s="12" t="s">
        <v>110</v>
      </c>
      <c r="B16" s="13">
        <v>450.9</v>
      </c>
      <c r="C16" s="13">
        <v>13.52</v>
      </c>
      <c r="D16" s="13">
        <v>15</v>
      </c>
      <c r="F16" s="11"/>
    </row>
    <row r="17" spans="1:4" ht="12.75">
      <c r="A17" s="12" t="s">
        <v>281</v>
      </c>
      <c r="B17" s="13">
        <v>464.14</v>
      </c>
      <c r="C17" s="13">
        <v>8.38</v>
      </c>
      <c r="D17" s="13">
        <v>16</v>
      </c>
    </row>
    <row r="18" spans="1:4" ht="12.75">
      <c r="A18" s="12" t="s">
        <v>219</v>
      </c>
      <c r="B18" s="13">
        <v>649.14</v>
      </c>
      <c r="C18" s="13">
        <v>-2.4</v>
      </c>
      <c r="D18" s="13">
        <v>17</v>
      </c>
    </row>
    <row r="19" spans="1:4" ht="12.75">
      <c r="A19" s="12" t="s">
        <v>126</v>
      </c>
      <c r="B19" s="13">
        <v>527.65</v>
      </c>
      <c r="C19" s="13">
        <v>3.03</v>
      </c>
      <c r="D19" s="13">
        <v>18</v>
      </c>
    </row>
    <row r="20" spans="1:4" ht="12.75">
      <c r="A20" s="12" t="s">
        <v>452</v>
      </c>
      <c r="B20" s="13">
        <v>435.94</v>
      </c>
      <c r="C20" s="13">
        <v>9.92</v>
      </c>
      <c r="D20" s="13">
        <v>19</v>
      </c>
    </row>
    <row r="21" spans="1:4" ht="12.75">
      <c r="A21" s="12" t="s">
        <v>301</v>
      </c>
      <c r="B21" s="13">
        <v>335.47</v>
      </c>
      <c r="C21" s="13">
        <v>27.1</v>
      </c>
      <c r="D21" s="13">
        <v>20</v>
      </c>
    </row>
    <row r="22" spans="1:4" ht="12.75">
      <c r="A22" s="12" t="s">
        <v>205</v>
      </c>
      <c r="B22" s="13">
        <v>547.32</v>
      </c>
      <c r="C22" s="13">
        <v>4.71</v>
      </c>
      <c r="D22" s="13">
        <v>21</v>
      </c>
    </row>
    <row r="23" spans="1:4" ht="12.75">
      <c r="A23" s="12" t="s">
        <v>42</v>
      </c>
      <c r="B23" s="13">
        <v>598.89</v>
      </c>
      <c r="C23" s="13">
        <v>-8.98</v>
      </c>
      <c r="D23" s="13">
        <v>22</v>
      </c>
    </row>
    <row r="24" spans="1:4" ht="12.75">
      <c r="A24" s="12" t="s">
        <v>259</v>
      </c>
      <c r="B24" s="13">
        <v>497.72</v>
      </c>
      <c r="C24" s="13">
        <v>0.14</v>
      </c>
      <c r="D24" s="13">
        <v>23</v>
      </c>
    </row>
    <row r="25" spans="1:4" ht="12.75">
      <c r="A25" s="12" t="s">
        <v>85</v>
      </c>
      <c r="B25" s="13">
        <v>463.4</v>
      </c>
      <c r="C25" s="13">
        <v>-0.94</v>
      </c>
      <c r="D25" s="13">
        <v>24</v>
      </c>
    </row>
    <row r="26" spans="1:4" ht="12.75">
      <c r="A26" s="12" t="s">
        <v>302</v>
      </c>
      <c r="B26" s="13">
        <v>516.31</v>
      </c>
      <c r="C26" s="13">
        <v>8.18</v>
      </c>
      <c r="D26" s="13">
        <v>25</v>
      </c>
    </row>
    <row r="27" spans="1:4" ht="12.75">
      <c r="A27" s="12" t="s">
        <v>453</v>
      </c>
      <c r="B27" s="13">
        <v>509.09</v>
      </c>
      <c r="C27" s="13">
        <v>-1.76</v>
      </c>
      <c r="D27" s="13">
        <v>26</v>
      </c>
    </row>
    <row r="28" spans="1:4" ht="12.75">
      <c r="A28" s="12" t="s">
        <v>314</v>
      </c>
      <c r="B28" s="13">
        <v>480.25</v>
      </c>
      <c r="C28" s="13">
        <v>1.83</v>
      </c>
      <c r="D28" s="13">
        <v>27</v>
      </c>
    </row>
    <row r="29" spans="1:4" ht="12.75">
      <c r="A29" s="12" t="s">
        <v>303</v>
      </c>
      <c r="B29" s="13">
        <v>534.75</v>
      </c>
      <c r="C29" s="13">
        <v>-8.33</v>
      </c>
      <c r="D29" s="13">
        <v>28</v>
      </c>
    </row>
    <row r="30" spans="1:4" ht="12.75">
      <c r="A30" s="12" t="s">
        <v>269</v>
      </c>
      <c r="B30" s="13">
        <v>442</v>
      </c>
      <c r="C30" s="13">
        <v>4.22</v>
      </c>
      <c r="D30" s="13">
        <v>29</v>
      </c>
    </row>
    <row r="31" spans="1:4" ht="12.75">
      <c r="A31" s="12" t="s">
        <v>454</v>
      </c>
      <c r="B31" s="13">
        <v>486.83</v>
      </c>
      <c r="C31" s="13">
        <v>-0.2</v>
      </c>
      <c r="D31" s="13">
        <v>30</v>
      </c>
    </row>
    <row r="32" spans="1:4" ht="12.75">
      <c r="A32" s="12" t="s">
        <v>265</v>
      </c>
      <c r="B32" s="13">
        <v>491.87</v>
      </c>
      <c r="C32" s="13">
        <v>-4.26</v>
      </c>
      <c r="D32" s="13">
        <v>31</v>
      </c>
    </row>
    <row r="33" spans="1:4" ht="12.75">
      <c r="A33" s="12" t="s">
        <v>287</v>
      </c>
      <c r="B33" s="13">
        <v>376.53</v>
      </c>
      <c r="C33" s="13">
        <v>2.58</v>
      </c>
      <c r="D33" s="13">
        <v>32</v>
      </c>
    </row>
    <row r="34" spans="1:4" ht="12.75">
      <c r="A34" s="12" t="s">
        <v>455</v>
      </c>
      <c r="B34" s="13">
        <v>435.31</v>
      </c>
      <c r="C34" s="13">
        <v>-1.43</v>
      </c>
      <c r="D34" s="13">
        <v>33</v>
      </c>
    </row>
    <row r="35" spans="1:4" ht="12.75">
      <c r="A35" s="12" t="s">
        <v>107</v>
      </c>
      <c r="B35" s="13">
        <v>411.64</v>
      </c>
      <c r="C35" s="13">
        <v>-4.08</v>
      </c>
      <c r="D35" s="13">
        <v>34</v>
      </c>
    </row>
    <row r="36" spans="1:4" ht="12.75">
      <c r="A36" s="12" t="s">
        <v>66</v>
      </c>
      <c r="B36" s="13">
        <v>379.82</v>
      </c>
      <c r="C36" s="13">
        <v>-1.55</v>
      </c>
      <c r="D36" s="13">
        <v>35</v>
      </c>
    </row>
    <row r="37" spans="1:4" ht="12.75">
      <c r="A37" s="12" t="s">
        <v>456</v>
      </c>
      <c r="B37" s="12">
        <v>243.85</v>
      </c>
      <c r="C37" s="12">
        <v>21.63</v>
      </c>
      <c r="D37" s="13">
        <v>36</v>
      </c>
    </row>
    <row r="38" spans="1:4" ht="12.75">
      <c r="A38" s="12" t="s">
        <v>46</v>
      </c>
      <c r="B38" s="12">
        <v>441.76</v>
      </c>
      <c r="C38" s="12">
        <v>-1.78</v>
      </c>
      <c r="D38" s="13">
        <v>37</v>
      </c>
    </row>
    <row r="39" spans="1:4" ht="12.75">
      <c r="A39" s="12" t="s">
        <v>457</v>
      </c>
      <c r="B39" s="12">
        <v>430</v>
      </c>
      <c r="C39" s="12">
        <v>4.31</v>
      </c>
      <c r="D39" s="13">
        <v>38</v>
      </c>
    </row>
    <row r="40" spans="1:4" ht="12.75">
      <c r="A40" s="12" t="s">
        <v>60</v>
      </c>
      <c r="B40" s="12">
        <v>377.01</v>
      </c>
      <c r="C40" s="12">
        <v>3.3</v>
      </c>
      <c r="D40" s="13">
        <v>39</v>
      </c>
    </row>
    <row r="41" spans="1:4" ht="12.75">
      <c r="A41" s="12" t="s">
        <v>458</v>
      </c>
      <c r="B41" s="12">
        <v>302.3</v>
      </c>
      <c r="C41" s="12">
        <v>12.54</v>
      </c>
      <c r="D41" s="13">
        <v>40</v>
      </c>
    </row>
    <row r="42" spans="1:4" ht="12.75">
      <c r="A42" s="12" t="s">
        <v>127</v>
      </c>
      <c r="B42" s="12">
        <v>401.69</v>
      </c>
      <c r="C42" s="12">
        <v>-0.58</v>
      </c>
      <c r="D42" s="13">
        <v>41</v>
      </c>
    </row>
    <row r="43" spans="1:4" ht="12.75">
      <c r="A43" s="12" t="s">
        <v>18</v>
      </c>
      <c r="B43" s="12">
        <v>401.78</v>
      </c>
      <c r="C43" s="12">
        <v>-0.86</v>
      </c>
      <c r="D43" s="13">
        <v>42</v>
      </c>
    </row>
    <row r="44" spans="1:4" ht="12.75">
      <c r="A44" s="12" t="s">
        <v>360</v>
      </c>
      <c r="B44" s="12">
        <v>233.95</v>
      </c>
      <c r="C44" s="12">
        <v>15.56</v>
      </c>
      <c r="D44" s="13">
        <v>43</v>
      </c>
    </row>
    <row r="45" spans="1:4" ht="12.75">
      <c r="A45" s="12" t="s">
        <v>292</v>
      </c>
      <c r="B45" s="12">
        <v>369.04</v>
      </c>
      <c r="C45" s="12">
        <v>7.13</v>
      </c>
      <c r="D45" s="13">
        <v>44</v>
      </c>
    </row>
    <row r="46" spans="1:4" ht="12.75">
      <c r="A46" s="12" t="s">
        <v>96</v>
      </c>
      <c r="B46" s="12">
        <v>383.71</v>
      </c>
      <c r="C46" s="12">
        <v>2.88</v>
      </c>
      <c r="D46" s="13">
        <v>45</v>
      </c>
    </row>
    <row r="47" spans="1:4" ht="12.75">
      <c r="A47" s="12" t="s">
        <v>459</v>
      </c>
      <c r="B47" s="12">
        <v>438.17</v>
      </c>
      <c r="C47" s="12">
        <v>-3.73</v>
      </c>
      <c r="D47" s="13">
        <v>46</v>
      </c>
    </row>
    <row r="48" spans="1:4" ht="12.75">
      <c r="A48" s="12" t="s">
        <v>304</v>
      </c>
      <c r="B48" s="12">
        <v>370.8</v>
      </c>
      <c r="C48" s="12">
        <v>-0.27</v>
      </c>
      <c r="D48" s="13">
        <v>47</v>
      </c>
    </row>
    <row r="49" spans="1:4" ht="12.75">
      <c r="A49" s="12" t="s">
        <v>299</v>
      </c>
      <c r="B49" s="12">
        <v>340.96</v>
      </c>
      <c r="C49" s="12">
        <v>6.11</v>
      </c>
      <c r="D49" s="13">
        <v>48</v>
      </c>
    </row>
    <row r="50" spans="1:4" ht="12.75">
      <c r="A50" s="12" t="s">
        <v>295</v>
      </c>
      <c r="B50" s="12">
        <v>339.14</v>
      </c>
      <c r="C50" s="12">
        <v>1.76</v>
      </c>
      <c r="D50" s="13">
        <v>49</v>
      </c>
    </row>
    <row r="51" spans="1:4" ht="12.75">
      <c r="A51" s="12" t="s">
        <v>185</v>
      </c>
      <c r="B51" s="12">
        <v>305.09</v>
      </c>
      <c r="C51" s="12">
        <v>0.95</v>
      </c>
      <c r="D51" s="13">
        <v>50</v>
      </c>
    </row>
    <row r="52" spans="1:4" ht="12.75">
      <c r="A52" s="12" t="s">
        <v>336</v>
      </c>
      <c r="B52" s="12">
        <v>350</v>
      </c>
      <c r="C52" s="12">
        <v>-0.3</v>
      </c>
      <c r="D52" s="13">
        <v>51</v>
      </c>
    </row>
    <row r="53" spans="1:4" ht="12.75">
      <c r="A53" s="12" t="s">
        <v>460</v>
      </c>
      <c r="B53" s="12">
        <v>395.78</v>
      </c>
      <c r="C53" s="12">
        <v>-1.38</v>
      </c>
      <c r="D53" s="13">
        <v>52</v>
      </c>
    </row>
    <row r="54" spans="1:4" ht="12.75">
      <c r="A54" s="12" t="s">
        <v>306</v>
      </c>
      <c r="B54" s="12">
        <v>294.59</v>
      </c>
      <c r="C54" s="12">
        <v>8.75</v>
      </c>
      <c r="D54" s="13">
        <v>53</v>
      </c>
    </row>
    <row r="55" spans="1:4" ht="12.75">
      <c r="A55" s="12" t="s">
        <v>461</v>
      </c>
      <c r="B55" s="12">
        <v>300</v>
      </c>
      <c r="C55" s="12">
        <v>-0.39</v>
      </c>
      <c r="D55" s="13">
        <v>54</v>
      </c>
    </row>
    <row r="56" spans="1:4" ht="12.75">
      <c r="A56" s="12" t="s">
        <v>226</v>
      </c>
      <c r="B56" s="12">
        <v>208.75</v>
      </c>
      <c r="C56" s="12">
        <v>9.09</v>
      </c>
      <c r="D56" s="13">
        <v>55</v>
      </c>
    </row>
    <row r="57" spans="1:4" ht="12.75">
      <c r="A57" s="12" t="s">
        <v>178</v>
      </c>
      <c r="B57" s="12">
        <v>401.57</v>
      </c>
      <c r="C57" s="12">
        <v>-4.16</v>
      </c>
      <c r="D57" s="13">
        <v>56</v>
      </c>
    </row>
    <row r="58" spans="1:4" ht="12.75">
      <c r="A58" s="12" t="s">
        <v>191</v>
      </c>
      <c r="B58" s="12">
        <v>338.03</v>
      </c>
      <c r="C58" s="12">
        <v>2.73</v>
      </c>
      <c r="D58" s="13">
        <v>57</v>
      </c>
    </row>
    <row r="59" spans="1:4" ht="12.75">
      <c r="A59" s="12" t="s">
        <v>33</v>
      </c>
      <c r="B59" s="12">
        <v>356.32</v>
      </c>
      <c r="C59" s="12">
        <v>-4.22</v>
      </c>
      <c r="D59" s="13">
        <v>58</v>
      </c>
    </row>
    <row r="60" spans="1:4" ht="12.75">
      <c r="A60" s="12" t="s">
        <v>294</v>
      </c>
      <c r="B60" s="12">
        <v>344.89</v>
      </c>
      <c r="C60" s="12">
        <v>-2.11</v>
      </c>
      <c r="D60" s="13">
        <v>59</v>
      </c>
    </row>
    <row r="61" spans="1:4" ht="12.75">
      <c r="A61" s="12" t="s">
        <v>149</v>
      </c>
      <c r="B61" s="12">
        <v>382.16</v>
      </c>
      <c r="C61" s="12">
        <v>-3.47</v>
      </c>
      <c r="D61" s="13">
        <v>60</v>
      </c>
    </row>
    <row r="62" spans="1:4" ht="12.75">
      <c r="A62" s="12" t="s">
        <v>462</v>
      </c>
      <c r="B62" s="12">
        <v>235.42</v>
      </c>
      <c r="C62" s="12">
        <v>3.59</v>
      </c>
      <c r="D62" s="13">
        <v>61</v>
      </c>
    </row>
    <row r="63" spans="1:4" ht="12.75">
      <c r="A63" s="12" t="s">
        <v>214</v>
      </c>
      <c r="B63" s="12">
        <v>205.77</v>
      </c>
      <c r="C63" s="12">
        <v>4.53</v>
      </c>
      <c r="D63" s="13">
        <v>62</v>
      </c>
    </row>
    <row r="64" spans="1:4" ht="12.75">
      <c r="A64" s="12" t="s">
        <v>253</v>
      </c>
      <c r="B64" s="12">
        <v>332.7</v>
      </c>
      <c r="C64" s="12">
        <v>-3.61</v>
      </c>
      <c r="D64" s="13">
        <v>63</v>
      </c>
    </row>
    <row r="65" spans="1:4" ht="12.75">
      <c r="A65" s="12" t="s">
        <v>74</v>
      </c>
      <c r="B65" s="12">
        <v>371.69</v>
      </c>
      <c r="C65" s="12">
        <v>-4.89</v>
      </c>
      <c r="D65" s="13">
        <v>64</v>
      </c>
    </row>
    <row r="66" spans="1:4" ht="12.75">
      <c r="A66" s="12" t="s">
        <v>463</v>
      </c>
      <c r="B66" s="12">
        <v>334.92</v>
      </c>
      <c r="C66" s="12">
        <v>0</v>
      </c>
      <c r="D66" s="13">
        <v>65</v>
      </c>
    </row>
    <row r="67" spans="1:4" ht="12.75">
      <c r="A67" s="12" t="s">
        <v>94</v>
      </c>
      <c r="B67" s="12">
        <v>166</v>
      </c>
      <c r="C67" s="12">
        <v>14.05</v>
      </c>
      <c r="D67" s="13">
        <v>66</v>
      </c>
    </row>
    <row r="68" spans="1:4" ht="12.75">
      <c r="A68" s="12" t="s">
        <v>464</v>
      </c>
      <c r="B68" s="12">
        <v>206.03</v>
      </c>
      <c r="C68" s="12">
        <v>8.39</v>
      </c>
      <c r="D68" s="13">
        <v>67</v>
      </c>
    </row>
    <row r="69" spans="1:4" ht="12.75">
      <c r="A69" s="12" t="s">
        <v>153</v>
      </c>
      <c r="B69" s="12">
        <v>219.28</v>
      </c>
      <c r="C69" s="12">
        <v>4.38</v>
      </c>
      <c r="D69" s="13">
        <v>68</v>
      </c>
    </row>
    <row r="70" spans="1:4" ht="12.75">
      <c r="A70" s="12" t="s">
        <v>38</v>
      </c>
      <c r="B70" s="12">
        <v>298.2</v>
      </c>
      <c r="C70" s="12">
        <v>-1.51</v>
      </c>
      <c r="D70" s="13">
        <v>69</v>
      </c>
    </row>
    <row r="71" spans="1:4" ht="12.75">
      <c r="A71" s="12" t="s">
        <v>176</v>
      </c>
      <c r="B71" s="12">
        <v>190.76</v>
      </c>
      <c r="C71" s="12">
        <v>8.07</v>
      </c>
      <c r="D71" s="13">
        <v>70</v>
      </c>
    </row>
    <row r="72" spans="1:4" ht="12.75">
      <c r="A72" s="12" t="s">
        <v>204</v>
      </c>
      <c r="B72" s="12">
        <v>233.04</v>
      </c>
      <c r="C72" s="12">
        <v>2.22</v>
      </c>
      <c r="D72" s="13">
        <v>71</v>
      </c>
    </row>
    <row r="73" spans="1:4" ht="12.75">
      <c r="A73" s="12" t="s">
        <v>27</v>
      </c>
      <c r="B73" s="12">
        <v>238.75</v>
      </c>
      <c r="C73" s="12">
        <v>-0.64</v>
      </c>
      <c r="D73" s="13">
        <v>72</v>
      </c>
    </row>
    <row r="74" spans="1:4" ht="12.75">
      <c r="A74" s="12" t="s">
        <v>465</v>
      </c>
      <c r="B74" s="12">
        <v>224.1</v>
      </c>
      <c r="C74" s="12">
        <v>6.38</v>
      </c>
      <c r="D74" s="13">
        <v>73</v>
      </c>
    </row>
    <row r="75" spans="1:4" ht="12.75">
      <c r="A75" s="12" t="s">
        <v>315</v>
      </c>
      <c r="B75" s="12">
        <v>256.33</v>
      </c>
      <c r="C75" s="12">
        <v>0.35</v>
      </c>
      <c r="D75" s="13">
        <v>74</v>
      </c>
    </row>
    <row r="76" spans="1:4" ht="12.75">
      <c r="A76" s="12" t="s">
        <v>82</v>
      </c>
      <c r="B76" s="12">
        <v>200.86</v>
      </c>
      <c r="C76" s="12">
        <v>6.2</v>
      </c>
      <c r="D76" s="13">
        <v>75</v>
      </c>
    </row>
    <row r="77" spans="1:4" ht="12.75">
      <c r="A77" s="12" t="s">
        <v>466</v>
      </c>
      <c r="B77" s="12">
        <v>264.74</v>
      </c>
      <c r="C77" s="12">
        <v>-3.51</v>
      </c>
      <c r="D77" s="13">
        <v>76</v>
      </c>
    </row>
    <row r="78" spans="1:4" ht="12.75">
      <c r="A78" s="12" t="s">
        <v>467</v>
      </c>
      <c r="B78" s="12">
        <v>260.67</v>
      </c>
      <c r="C78" s="12">
        <v>-1.9</v>
      </c>
      <c r="D78" s="13">
        <v>77</v>
      </c>
    </row>
    <row r="79" spans="1:4" ht="12.75">
      <c r="A79" s="12" t="s">
        <v>133</v>
      </c>
      <c r="B79" s="12">
        <v>192.17</v>
      </c>
      <c r="C79" s="12">
        <v>3.96</v>
      </c>
      <c r="D79" s="13">
        <v>78</v>
      </c>
    </row>
    <row r="80" spans="1:4" ht="12.75">
      <c r="A80" s="12" t="s">
        <v>232</v>
      </c>
      <c r="B80" s="12">
        <v>220.94</v>
      </c>
      <c r="C80" s="12">
        <v>-0.38</v>
      </c>
      <c r="D80" s="13">
        <v>79</v>
      </c>
    </row>
    <row r="81" spans="1:4" ht="12.75">
      <c r="A81" s="12" t="s">
        <v>468</v>
      </c>
      <c r="B81" s="12">
        <v>171.41</v>
      </c>
      <c r="C81" s="12">
        <v>1.53</v>
      </c>
      <c r="D81" s="13">
        <v>80</v>
      </c>
    </row>
    <row r="82" spans="1:4" ht="12.75">
      <c r="A82" s="12" t="s">
        <v>469</v>
      </c>
      <c r="B82" s="12">
        <v>171.04</v>
      </c>
      <c r="C82" s="12">
        <v>6.39</v>
      </c>
      <c r="D82" s="13">
        <v>81</v>
      </c>
    </row>
    <row r="83" spans="1:4" ht="12.75">
      <c r="A83" s="12" t="s">
        <v>470</v>
      </c>
      <c r="B83" s="12">
        <v>0</v>
      </c>
      <c r="C83" s="12">
        <v>17.86</v>
      </c>
      <c r="D83" s="13">
        <v>82</v>
      </c>
    </row>
    <row r="84" spans="1:4" ht="12.75">
      <c r="A84" s="12" t="s">
        <v>471</v>
      </c>
      <c r="B84" s="12">
        <v>0</v>
      </c>
      <c r="C84" s="12">
        <v>22.14</v>
      </c>
      <c r="D84" s="13">
        <v>83</v>
      </c>
    </row>
    <row r="85" spans="1:4" ht="12.75">
      <c r="A85" s="12" t="s">
        <v>241</v>
      </c>
      <c r="B85" s="12">
        <v>217.87</v>
      </c>
      <c r="C85" s="12">
        <v>-4.43</v>
      </c>
      <c r="D85" s="13">
        <v>84</v>
      </c>
    </row>
    <row r="86" spans="1:4" ht="12.75">
      <c r="A86" s="12" t="s">
        <v>70</v>
      </c>
      <c r="B86" s="12">
        <v>186.17</v>
      </c>
      <c r="C86" s="12">
        <v>5.06</v>
      </c>
      <c r="D86" s="13">
        <v>85</v>
      </c>
    </row>
    <row r="87" spans="1:4" ht="12.75">
      <c r="A87" s="12" t="s">
        <v>255</v>
      </c>
      <c r="B87" s="12">
        <v>151.01</v>
      </c>
      <c r="C87" s="12">
        <v>1.89</v>
      </c>
      <c r="D87" s="13">
        <v>86</v>
      </c>
    </row>
    <row r="88" spans="1:4" ht="12.75">
      <c r="A88" s="12" t="s">
        <v>472</v>
      </c>
      <c r="B88" s="12">
        <v>198.48</v>
      </c>
      <c r="C88" s="12">
        <v>-2.6</v>
      </c>
      <c r="D88" s="13">
        <v>87</v>
      </c>
    </row>
    <row r="89" spans="1:4" ht="12.75">
      <c r="A89" s="12" t="s">
        <v>246</v>
      </c>
      <c r="B89" s="12">
        <v>181.39</v>
      </c>
      <c r="C89" s="12">
        <v>-1.55</v>
      </c>
      <c r="D89" s="13">
        <v>88</v>
      </c>
    </row>
    <row r="90" spans="1:4" ht="12.75">
      <c r="A90" s="12" t="s">
        <v>193</v>
      </c>
      <c r="B90" s="12">
        <v>190.77</v>
      </c>
      <c r="C90" s="12">
        <v>1.01</v>
      </c>
      <c r="D90" s="13">
        <v>89</v>
      </c>
    </row>
    <row r="91" spans="1:4" ht="12.75">
      <c r="A91" s="12" t="s">
        <v>231</v>
      </c>
      <c r="B91" s="12">
        <v>135.44</v>
      </c>
      <c r="C91" s="12">
        <v>5.69</v>
      </c>
      <c r="D91" s="13">
        <v>90</v>
      </c>
    </row>
    <row r="92" spans="1:4" ht="12.75">
      <c r="A92" s="12" t="s">
        <v>473</v>
      </c>
      <c r="B92" s="12">
        <v>123.86</v>
      </c>
      <c r="C92" s="12">
        <v>8.16</v>
      </c>
      <c r="D92" s="13">
        <v>91</v>
      </c>
    </row>
    <row r="93" spans="1:4" ht="12.75">
      <c r="A93" s="12" t="s">
        <v>112</v>
      </c>
      <c r="B93" s="12">
        <v>211.02</v>
      </c>
      <c r="C93" s="12">
        <v>-4.83</v>
      </c>
      <c r="D93" s="13">
        <v>92</v>
      </c>
    </row>
    <row r="94" spans="1:4" ht="12.75">
      <c r="A94" s="12" t="s">
        <v>474</v>
      </c>
      <c r="B94" s="12">
        <v>164.25</v>
      </c>
      <c r="C94" s="12">
        <v>3.26</v>
      </c>
      <c r="D94" s="13">
        <v>93</v>
      </c>
    </row>
    <row r="95" spans="1:4" ht="12.75">
      <c r="A95" s="12" t="s">
        <v>160</v>
      </c>
      <c r="B95" s="12">
        <v>159.49</v>
      </c>
      <c r="C95" s="12">
        <v>-1.52</v>
      </c>
      <c r="D95" s="13">
        <v>94</v>
      </c>
    </row>
    <row r="96" spans="1:4" ht="12.75">
      <c r="A96" s="12" t="s">
        <v>272</v>
      </c>
      <c r="B96" s="12">
        <v>137.41</v>
      </c>
      <c r="C96" s="12">
        <v>3.79</v>
      </c>
      <c r="D96" s="13">
        <v>95</v>
      </c>
    </row>
    <row r="97" spans="1:4" ht="12.75">
      <c r="A97" s="12" t="s">
        <v>268</v>
      </c>
      <c r="B97" s="12">
        <v>238.31</v>
      </c>
      <c r="C97" s="12">
        <v>-8.15</v>
      </c>
      <c r="D97" s="13">
        <v>96</v>
      </c>
    </row>
    <row r="98" spans="1:4" ht="12.75">
      <c r="A98" s="12" t="s">
        <v>189</v>
      </c>
      <c r="B98" s="12">
        <v>233.05</v>
      </c>
      <c r="C98" s="12">
        <v>-2.09</v>
      </c>
      <c r="D98" s="13">
        <v>97</v>
      </c>
    </row>
    <row r="99" spans="1:4" ht="12.75">
      <c r="A99" s="12" t="s">
        <v>475</v>
      </c>
      <c r="B99" s="12">
        <v>185.07</v>
      </c>
      <c r="C99" s="12">
        <v>-1.27</v>
      </c>
      <c r="D99" s="13">
        <v>98</v>
      </c>
    </row>
    <row r="100" spans="1:4" ht="12.75">
      <c r="A100" s="12" t="s">
        <v>476</v>
      </c>
      <c r="B100" s="12">
        <v>156.27</v>
      </c>
      <c r="C100" s="12">
        <v>-0.45</v>
      </c>
      <c r="D100" s="13">
        <v>99</v>
      </c>
    </row>
    <row r="101" spans="1:4" ht="12.75">
      <c r="A101" s="12" t="s">
        <v>216</v>
      </c>
      <c r="B101" s="12">
        <v>146.59</v>
      </c>
      <c r="C101" s="12">
        <v>-4.07</v>
      </c>
      <c r="D101" s="13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showGridLines="0" zoomScale="90" zoomScaleNormal="90" workbookViewId="0" topLeftCell="A1">
      <selection activeCell="G1" sqref="G1"/>
    </sheetView>
  </sheetViews>
  <sheetFormatPr defaultColWidth="9.140625" defaultRowHeight="12.75"/>
  <cols>
    <col min="1" max="1" width="25.28125" style="0" customWidth="1"/>
  </cols>
  <sheetData>
    <row r="1" spans="1:7" ht="12.75">
      <c r="A1" s="14" t="s">
        <v>0</v>
      </c>
      <c r="B1" s="15" t="s">
        <v>477</v>
      </c>
      <c r="C1" s="16" t="s">
        <v>478</v>
      </c>
      <c r="G1" s="17" t="str">
        <f>E1&amp;" "&amp;F1</f>
        <v> </v>
      </c>
    </row>
    <row r="2" spans="1:3" ht="12.75">
      <c r="A2" s="7" t="s">
        <v>86</v>
      </c>
      <c r="B2" s="18">
        <v>1020.32</v>
      </c>
      <c r="C2" s="18">
        <v>1</v>
      </c>
    </row>
    <row r="3" spans="1:3" ht="12.75">
      <c r="A3" s="7" t="s">
        <v>106</v>
      </c>
      <c r="B3" s="18">
        <v>818.07</v>
      </c>
      <c r="C3" s="18">
        <v>2</v>
      </c>
    </row>
    <row r="4" spans="1:3" ht="12.75">
      <c r="A4" s="7" t="s">
        <v>219</v>
      </c>
      <c r="B4" s="18">
        <v>647.98</v>
      </c>
      <c r="C4" s="18">
        <v>3</v>
      </c>
    </row>
    <row r="5" spans="1:3" ht="12.75">
      <c r="A5" s="7" t="s">
        <v>190</v>
      </c>
      <c r="B5" s="18">
        <v>666.78</v>
      </c>
      <c r="C5" s="18">
        <v>4</v>
      </c>
    </row>
    <row r="6" spans="1:3" ht="12.75">
      <c r="A6" s="7" t="s">
        <v>162</v>
      </c>
      <c r="B6" s="18">
        <v>603.19</v>
      </c>
      <c r="C6" s="18">
        <v>5</v>
      </c>
    </row>
    <row r="7" spans="1:3" ht="12.75">
      <c r="A7" s="7" t="s">
        <v>311</v>
      </c>
      <c r="B7" s="18">
        <v>592.91</v>
      </c>
      <c r="C7" s="18">
        <v>6</v>
      </c>
    </row>
    <row r="8" spans="1:3" ht="12.75">
      <c r="A8" s="7" t="s">
        <v>99</v>
      </c>
      <c r="B8" s="18">
        <v>599.34</v>
      </c>
      <c r="C8" s="18">
        <v>7</v>
      </c>
    </row>
    <row r="9" spans="1:3" ht="12.75">
      <c r="A9" s="7" t="s">
        <v>273</v>
      </c>
      <c r="B9" s="18">
        <v>558.24</v>
      </c>
      <c r="C9" s="18">
        <v>8</v>
      </c>
    </row>
    <row r="10" spans="1:3" ht="12.75">
      <c r="A10" s="7" t="s">
        <v>116</v>
      </c>
      <c r="B10" s="18">
        <v>604.4</v>
      </c>
      <c r="C10" s="18">
        <v>9</v>
      </c>
    </row>
    <row r="11" spans="1:3" ht="12.75">
      <c r="A11" s="7" t="s">
        <v>50</v>
      </c>
      <c r="B11" s="18">
        <v>658.61</v>
      </c>
      <c r="C11" s="18">
        <v>10</v>
      </c>
    </row>
    <row r="12" spans="1:3" ht="12.75">
      <c r="A12" s="7" t="s">
        <v>42</v>
      </c>
      <c r="B12" s="18">
        <v>567.99</v>
      </c>
      <c r="C12" s="18">
        <v>11</v>
      </c>
    </row>
    <row r="13" spans="1:3" ht="12.75">
      <c r="A13" s="7" t="s">
        <v>205</v>
      </c>
      <c r="B13" s="18">
        <v>508.55</v>
      </c>
      <c r="C13" s="18">
        <v>12</v>
      </c>
    </row>
    <row r="14" spans="1:3" ht="12.75">
      <c r="A14" s="7" t="s">
        <v>119</v>
      </c>
      <c r="B14" s="18">
        <v>485.82</v>
      </c>
      <c r="C14" s="18">
        <v>13</v>
      </c>
    </row>
    <row r="15" spans="1:3" ht="12.75">
      <c r="A15" s="7" t="s">
        <v>45</v>
      </c>
      <c r="B15" s="18">
        <v>495.19</v>
      </c>
      <c r="C15" s="18">
        <v>14</v>
      </c>
    </row>
    <row r="16" spans="1:3" ht="12.75">
      <c r="A16" s="7" t="s">
        <v>243</v>
      </c>
      <c r="B16" s="18">
        <v>515.2</v>
      </c>
      <c r="C16" s="18">
        <v>15</v>
      </c>
    </row>
    <row r="17" spans="1:3" ht="12.75">
      <c r="A17" s="7" t="s">
        <v>150</v>
      </c>
      <c r="B17" s="18">
        <v>427.01</v>
      </c>
      <c r="C17" s="18">
        <v>16</v>
      </c>
    </row>
    <row r="18" spans="1:3" ht="12.75">
      <c r="A18" s="7" t="s">
        <v>302</v>
      </c>
      <c r="B18" s="18">
        <v>497.42</v>
      </c>
      <c r="C18" s="18">
        <v>17</v>
      </c>
    </row>
    <row r="19" spans="1:3" ht="12.75">
      <c r="A19" s="7" t="s">
        <v>155</v>
      </c>
      <c r="B19" s="18">
        <v>405.9</v>
      </c>
      <c r="C19" s="18">
        <v>18</v>
      </c>
    </row>
    <row r="20" spans="1:3" ht="12.75">
      <c r="A20" s="7" t="s">
        <v>303</v>
      </c>
      <c r="B20" s="18">
        <v>516.82</v>
      </c>
      <c r="C20" s="18">
        <v>19</v>
      </c>
    </row>
    <row r="21" spans="1:3" ht="12.75">
      <c r="A21" s="7" t="s">
        <v>14</v>
      </c>
      <c r="B21" s="18">
        <v>434.28</v>
      </c>
      <c r="C21" s="18">
        <v>20</v>
      </c>
    </row>
    <row r="22" spans="1:3" ht="12.75">
      <c r="A22" s="7" t="s">
        <v>83</v>
      </c>
      <c r="B22" s="18">
        <v>495.7</v>
      </c>
      <c r="C22" s="18">
        <v>21</v>
      </c>
    </row>
    <row r="23" spans="1:3" ht="12.75">
      <c r="A23" s="7" t="s">
        <v>29</v>
      </c>
      <c r="B23" s="18">
        <v>472.73</v>
      </c>
      <c r="C23" s="18">
        <v>22</v>
      </c>
    </row>
    <row r="24" spans="1:3" ht="12.75">
      <c r="A24" s="7" t="s">
        <v>274</v>
      </c>
      <c r="B24" s="18">
        <v>479.43</v>
      </c>
      <c r="C24" s="18">
        <v>23</v>
      </c>
    </row>
    <row r="25" spans="1:3" ht="12.75">
      <c r="A25" s="7" t="s">
        <v>178</v>
      </c>
      <c r="B25" s="18">
        <v>398.47</v>
      </c>
      <c r="C25" s="18">
        <v>24</v>
      </c>
    </row>
    <row r="26" spans="1:3" ht="12.75">
      <c r="A26" s="7" t="s">
        <v>312</v>
      </c>
      <c r="B26" s="18">
        <v>525.92</v>
      </c>
      <c r="C26" s="18">
        <v>25</v>
      </c>
    </row>
    <row r="27" spans="1:3" ht="12.75">
      <c r="A27" s="7" t="s">
        <v>281</v>
      </c>
      <c r="B27" s="18">
        <v>404.4</v>
      </c>
      <c r="C27" s="18">
        <v>26</v>
      </c>
    </row>
    <row r="28" spans="1:3" ht="12.75">
      <c r="A28" s="7" t="s">
        <v>194</v>
      </c>
      <c r="B28" s="18">
        <v>392.45</v>
      </c>
      <c r="C28" s="18">
        <v>27</v>
      </c>
    </row>
    <row r="29" spans="1:3" ht="12.75">
      <c r="A29" s="7" t="s">
        <v>164</v>
      </c>
      <c r="B29" s="18">
        <v>430.18</v>
      </c>
      <c r="C29" s="18">
        <v>28</v>
      </c>
    </row>
    <row r="30" spans="1:3" ht="12.75">
      <c r="A30" s="7" t="s">
        <v>169</v>
      </c>
      <c r="B30" s="18">
        <v>394.83</v>
      </c>
      <c r="C30" s="18">
        <v>29</v>
      </c>
    </row>
    <row r="31" spans="1:3" ht="12.75">
      <c r="A31" s="7" t="s">
        <v>128</v>
      </c>
      <c r="B31" s="18">
        <v>391.41</v>
      </c>
      <c r="C31" s="18">
        <v>30</v>
      </c>
    </row>
    <row r="32" spans="1:3" ht="12.75">
      <c r="A32" s="7" t="s">
        <v>244</v>
      </c>
      <c r="B32" s="18">
        <v>227.37</v>
      </c>
      <c r="C32" s="18">
        <v>31</v>
      </c>
    </row>
    <row r="33" spans="1:3" ht="12.75">
      <c r="A33" s="7" t="s">
        <v>269</v>
      </c>
      <c r="B33" s="18">
        <v>345.44</v>
      </c>
      <c r="C33" s="18">
        <v>32</v>
      </c>
    </row>
    <row r="34" spans="1:3" ht="12.75">
      <c r="A34" s="7" t="s">
        <v>207</v>
      </c>
      <c r="B34" s="18">
        <v>463.51</v>
      </c>
      <c r="C34" s="18">
        <v>33</v>
      </c>
    </row>
    <row r="35" spans="1:3" ht="12.75">
      <c r="A35" s="7" t="s">
        <v>165</v>
      </c>
      <c r="B35" s="18">
        <v>397.84</v>
      </c>
      <c r="C35" s="18">
        <v>34</v>
      </c>
    </row>
    <row r="36" spans="1:3" ht="12.75">
      <c r="A36" s="7" t="s">
        <v>230</v>
      </c>
      <c r="B36" s="18">
        <v>443.66</v>
      </c>
      <c r="C36" s="18">
        <v>35</v>
      </c>
    </row>
    <row r="37" spans="1:3" ht="12.75">
      <c r="A37" s="7" t="s">
        <v>149</v>
      </c>
      <c r="B37" s="18">
        <v>346.24</v>
      </c>
      <c r="C37" s="18">
        <v>36</v>
      </c>
    </row>
    <row r="38" spans="1:3" ht="12.75">
      <c r="A38" s="7" t="s">
        <v>105</v>
      </c>
      <c r="B38" s="18">
        <v>407.98</v>
      </c>
      <c r="C38" s="18">
        <v>37</v>
      </c>
    </row>
    <row r="39" spans="1:3" ht="12.75">
      <c r="A39" s="7" t="s">
        <v>215</v>
      </c>
      <c r="B39" s="18">
        <v>212.77</v>
      </c>
      <c r="C39" s="18">
        <v>38</v>
      </c>
    </row>
    <row r="40" spans="1:3" ht="12.75">
      <c r="A40" s="7" t="s">
        <v>33</v>
      </c>
      <c r="B40" s="18">
        <v>308.53</v>
      </c>
      <c r="C40" s="18">
        <v>39</v>
      </c>
    </row>
    <row r="41" spans="1:3" ht="12.75">
      <c r="A41" s="7" t="s">
        <v>96</v>
      </c>
      <c r="B41" s="18">
        <v>381.55</v>
      </c>
      <c r="C41" s="18">
        <v>40</v>
      </c>
    </row>
    <row r="42" spans="1:3" ht="12.75">
      <c r="A42" s="7" t="s">
        <v>127</v>
      </c>
      <c r="B42" s="18">
        <v>393.77</v>
      </c>
      <c r="C42" s="18">
        <v>41</v>
      </c>
    </row>
    <row r="43" spans="1:3" ht="12.75">
      <c r="A43" s="7" t="s">
        <v>191</v>
      </c>
      <c r="B43" s="18">
        <v>352.9</v>
      </c>
      <c r="C43" s="18">
        <v>42</v>
      </c>
    </row>
    <row r="44" spans="1:3" ht="12.75">
      <c r="A44" s="7" t="s">
        <v>259</v>
      </c>
      <c r="B44" s="18">
        <v>411.71</v>
      </c>
      <c r="C44" s="18">
        <v>43</v>
      </c>
    </row>
    <row r="45" spans="1:3" ht="12.75">
      <c r="A45" s="7" t="s">
        <v>10</v>
      </c>
      <c r="B45" s="18">
        <v>317.07</v>
      </c>
      <c r="C45" s="18">
        <v>44</v>
      </c>
    </row>
    <row r="46" spans="1:3" ht="12.75">
      <c r="A46" s="7" t="s">
        <v>306</v>
      </c>
      <c r="B46" s="18">
        <v>255.3</v>
      </c>
      <c r="C46" s="18">
        <v>45</v>
      </c>
    </row>
    <row r="47" spans="1:3" ht="12.75">
      <c r="A47" s="7" t="s">
        <v>4</v>
      </c>
      <c r="B47" s="18">
        <v>271.73</v>
      </c>
      <c r="C47" s="18">
        <v>46</v>
      </c>
    </row>
    <row r="48" spans="1:3" ht="12.75">
      <c r="A48" s="7" t="s">
        <v>287</v>
      </c>
      <c r="B48" s="18">
        <v>285.2</v>
      </c>
      <c r="C48" s="18">
        <v>47</v>
      </c>
    </row>
    <row r="49" spans="1:3" ht="12.75">
      <c r="A49" s="7" t="s">
        <v>185</v>
      </c>
      <c r="B49" s="18">
        <v>289.01</v>
      </c>
      <c r="C49" s="18">
        <v>48</v>
      </c>
    </row>
    <row r="50" spans="1:3" ht="12.75">
      <c r="A50" s="7" t="s">
        <v>87</v>
      </c>
      <c r="B50" s="18">
        <v>248.35</v>
      </c>
      <c r="C50" s="18">
        <v>49</v>
      </c>
    </row>
    <row r="51" spans="1:3" ht="12.75">
      <c r="A51" s="7" t="s">
        <v>258</v>
      </c>
      <c r="B51" s="18">
        <v>191.69</v>
      </c>
      <c r="C51" s="18">
        <v>50</v>
      </c>
    </row>
    <row r="52" spans="1:3" ht="12.75">
      <c r="A52" s="7" t="s">
        <v>226</v>
      </c>
      <c r="B52" s="18">
        <v>185.31</v>
      </c>
      <c r="C52" s="18">
        <v>51</v>
      </c>
    </row>
    <row r="53" spans="1:3" ht="12.75">
      <c r="A53" s="7" t="s">
        <v>101</v>
      </c>
      <c r="B53" s="18">
        <v>195.96</v>
      </c>
      <c r="C53" s="18">
        <v>52</v>
      </c>
    </row>
    <row r="54" spans="1:3" ht="12.75">
      <c r="A54" s="7" t="s">
        <v>32</v>
      </c>
      <c r="B54" s="18">
        <v>258.35</v>
      </c>
      <c r="C54" s="18">
        <v>53</v>
      </c>
    </row>
    <row r="55" spans="1:3" ht="12.75">
      <c r="A55" s="7" t="s">
        <v>266</v>
      </c>
      <c r="B55" s="18">
        <v>175.33</v>
      </c>
      <c r="C55" s="18">
        <v>54</v>
      </c>
    </row>
    <row r="56" spans="1:3" ht="12.75">
      <c r="A56" s="7" t="s">
        <v>196</v>
      </c>
      <c r="B56" s="18">
        <v>200</v>
      </c>
      <c r="C56" s="18">
        <v>55</v>
      </c>
    </row>
    <row r="57" spans="1:3" ht="12.75">
      <c r="A57" s="7" t="s">
        <v>124</v>
      </c>
      <c r="B57" s="18">
        <v>206.97</v>
      </c>
      <c r="C57" s="18">
        <v>56</v>
      </c>
    </row>
    <row r="58" spans="1:3" ht="12.75">
      <c r="A58" s="7" t="s">
        <v>247</v>
      </c>
      <c r="B58" s="18">
        <v>227.51</v>
      </c>
      <c r="C58" s="18">
        <v>57</v>
      </c>
    </row>
    <row r="59" spans="1:3" ht="12.75">
      <c r="A59" s="7" t="s">
        <v>193</v>
      </c>
      <c r="B59" s="18">
        <v>172</v>
      </c>
      <c r="C59" s="18">
        <v>58</v>
      </c>
    </row>
    <row r="60" spans="1:3" ht="12.75">
      <c r="A60" s="7" t="s">
        <v>112</v>
      </c>
      <c r="B60" s="18">
        <v>185.75</v>
      </c>
      <c r="C60" s="18">
        <v>59</v>
      </c>
    </row>
    <row r="61" spans="1:3" ht="12.75">
      <c r="A61" s="7" t="s">
        <v>246</v>
      </c>
      <c r="B61" s="18">
        <v>171.83</v>
      </c>
      <c r="C61" s="18">
        <v>60</v>
      </c>
    </row>
    <row r="62" spans="1:3" ht="12.75">
      <c r="A62" s="7" t="s">
        <v>27</v>
      </c>
      <c r="B62" s="18">
        <v>224.66</v>
      </c>
      <c r="C62" s="18">
        <v>61</v>
      </c>
    </row>
    <row r="63" spans="1:3" ht="12.75">
      <c r="A63" s="7" t="s">
        <v>133</v>
      </c>
      <c r="B63" s="18">
        <v>148.59</v>
      </c>
      <c r="C63" s="18">
        <v>62</v>
      </c>
    </row>
    <row r="64" spans="1:3" ht="12.75">
      <c r="A64" s="7" t="s">
        <v>74</v>
      </c>
      <c r="B64" s="18">
        <v>205.46</v>
      </c>
      <c r="C64" s="18">
        <v>63</v>
      </c>
    </row>
    <row r="65" spans="1:3" ht="12.75">
      <c r="A65" s="7" t="s">
        <v>253</v>
      </c>
      <c r="B65" s="18">
        <v>284.45</v>
      </c>
      <c r="C65" s="18">
        <v>64</v>
      </c>
    </row>
    <row r="66" spans="1:3" ht="12.75">
      <c r="A66" s="7" t="s">
        <v>100</v>
      </c>
      <c r="B66" s="18">
        <v>303.66</v>
      </c>
      <c r="C66" s="18">
        <v>65</v>
      </c>
    </row>
    <row r="67" spans="1:3" ht="12.75">
      <c r="A67" s="7" t="s">
        <v>189</v>
      </c>
      <c r="B67" s="18">
        <v>216.28</v>
      </c>
      <c r="C67" s="18">
        <v>66</v>
      </c>
    </row>
    <row r="68" spans="1:3" ht="12.75">
      <c r="A68" s="7" t="s">
        <v>307</v>
      </c>
      <c r="B68" s="18">
        <v>176.78</v>
      </c>
      <c r="C68" s="18">
        <v>67</v>
      </c>
    </row>
    <row r="69" spans="1:3" ht="12.75">
      <c r="A69" s="7" t="s">
        <v>268</v>
      </c>
      <c r="B69" s="18">
        <v>270.17</v>
      </c>
      <c r="C69" s="18">
        <v>68</v>
      </c>
    </row>
    <row r="70" spans="1:3" ht="12.75">
      <c r="A70" s="7" t="s">
        <v>309</v>
      </c>
      <c r="B70" s="18">
        <v>175.81</v>
      </c>
      <c r="C70" s="18">
        <v>69</v>
      </c>
    </row>
    <row r="71" spans="1:3" ht="12.75">
      <c r="A71" s="7" t="s">
        <v>153</v>
      </c>
      <c r="B71" s="18">
        <v>160.35</v>
      </c>
      <c r="C71" s="18">
        <v>70</v>
      </c>
    </row>
    <row r="72" spans="1:3" ht="12.75">
      <c r="A72" s="7" t="s">
        <v>233</v>
      </c>
      <c r="B72" s="18">
        <v>148.75</v>
      </c>
      <c r="C72" s="18">
        <v>71</v>
      </c>
    </row>
    <row r="73" spans="1:3" ht="12.75">
      <c r="A73" s="7" t="s">
        <v>203</v>
      </c>
      <c r="B73" s="18">
        <v>167.46</v>
      </c>
      <c r="C73" s="18">
        <v>72</v>
      </c>
    </row>
    <row r="74" spans="1:3" ht="12.75">
      <c r="A74" s="7" t="s">
        <v>135</v>
      </c>
      <c r="B74" s="18">
        <v>100.19</v>
      </c>
      <c r="C74" s="18">
        <v>73</v>
      </c>
    </row>
    <row r="75" spans="1:3" ht="12.75">
      <c r="A75" s="7" t="s">
        <v>22</v>
      </c>
      <c r="B75" s="18">
        <v>112.86</v>
      </c>
      <c r="C75" s="18">
        <v>74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2"/>
  <sheetViews>
    <sheetView showGridLines="0" workbookViewId="0" topLeftCell="A56">
      <selection activeCell="B44" sqref="B44"/>
    </sheetView>
  </sheetViews>
  <sheetFormatPr defaultColWidth="9.140625" defaultRowHeight="12.75"/>
  <cols>
    <col min="1" max="1" width="29.00390625" style="0" customWidth="1"/>
  </cols>
  <sheetData>
    <row r="1" spans="1:3" ht="12.75">
      <c r="A1" s="12" t="s">
        <v>479</v>
      </c>
      <c r="B1" s="13" t="s">
        <v>445</v>
      </c>
      <c r="C1" s="13" t="s">
        <v>447</v>
      </c>
    </row>
    <row r="2" spans="1:3" ht="12.75">
      <c r="A2" s="12" t="s">
        <v>86</v>
      </c>
      <c r="B2" s="12">
        <v>1010.44</v>
      </c>
      <c r="C2" s="12">
        <v>1</v>
      </c>
    </row>
    <row r="3" spans="1:3" ht="12.75">
      <c r="A3" s="12" t="s">
        <v>450</v>
      </c>
      <c r="B3" s="12">
        <v>1073.28</v>
      </c>
      <c r="C3" s="12">
        <v>2</v>
      </c>
    </row>
    <row r="4" spans="1:3" ht="12.75">
      <c r="A4" s="12" t="s">
        <v>219</v>
      </c>
      <c r="B4" s="12">
        <v>645.52</v>
      </c>
      <c r="C4" s="12">
        <v>3</v>
      </c>
    </row>
    <row r="5" spans="1:3" ht="12.75">
      <c r="A5" s="12" t="s">
        <v>6</v>
      </c>
      <c r="B5" s="12">
        <v>644.58</v>
      </c>
      <c r="C5" s="12">
        <v>4</v>
      </c>
    </row>
    <row r="6" spans="1:3" ht="12.75">
      <c r="A6" s="12" t="s">
        <v>311</v>
      </c>
      <c r="B6" s="12">
        <v>649.24</v>
      </c>
      <c r="C6" s="12">
        <v>5</v>
      </c>
    </row>
    <row r="7" spans="1:3" ht="12.75">
      <c r="A7" s="12" t="s">
        <v>50</v>
      </c>
      <c r="B7" s="12">
        <v>658.89</v>
      </c>
      <c r="C7" s="12">
        <v>6</v>
      </c>
    </row>
    <row r="8" spans="1:3" ht="12.75">
      <c r="A8" s="12" t="s">
        <v>190</v>
      </c>
      <c r="B8" s="12">
        <v>686.63</v>
      </c>
      <c r="C8" s="12">
        <v>7</v>
      </c>
    </row>
    <row r="9" spans="1:3" ht="12.75">
      <c r="A9" s="12" t="s">
        <v>146</v>
      </c>
      <c r="B9" s="12">
        <v>671.24</v>
      </c>
      <c r="C9" s="12">
        <v>8</v>
      </c>
    </row>
    <row r="10" spans="1:3" ht="12.75">
      <c r="A10" s="12" t="s">
        <v>181</v>
      </c>
      <c r="B10" s="12">
        <v>560.04</v>
      </c>
      <c r="C10" s="12">
        <v>9</v>
      </c>
    </row>
    <row r="11" spans="1:3" ht="12.75">
      <c r="A11" s="12" t="s">
        <v>273</v>
      </c>
      <c r="B11" s="12">
        <v>583.01</v>
      </c>
      <c r="C11" s="12">
        <v>10</v>
      </c>
    </row>
    <row r="12" spans="1:3" ht="12.75">
      <c r="A12" s="12" t="s">
        <v>234</v>
      </c>
      <c r="B12" s="12">
        <v>588.39</v>
      </c>
      <c r="C12" s="12">
        <v>11</v>
      </c>
    </row>
    <row r="13" spans="1:3" ht="12.75">
      <c r="A13" s="12" t="s">
        <v>302</v>
      </c>
      <c r="B13" s="12">
        <v>524.5</v>
      </c>
      <c r="C13" s="12">
        <v>12</v>
      </c>
    </row>
    <row r="14" spans="1:3" ht="12.75">
      <c r="A14" s="12" t="s">
        <v>171</v>
      </c>
      <c r="B14" s="12">
        <v>531.94</v>
      </c>
      <c r="C14" s="12">
        <v>13</v>
      </c>
    </row>
    <row r="15" spans="1:3" ht="12.75">
      <c r="A15" s="12" t="s">
        <v>281</v>
      </c>
      <c r="B15" s="12">
        <v>493.1</v>
      </c>
      <c r="C15" s="12">
        <v>14</v>
      </c>
    </row>
    <row r="16" spans="1:3" ht="12.75">
      <c r="A16" s="12" t="s">
        <v>126</v>
      </c>
      <c r="B16" s="12">
        <v>539.36</v>
      </c>
      <c r="C16" s="12">
        <v>15</v>
      </c>
    </row>
    <row r="17" spans="1:3" ht="12.75">
      <c r="A17" s="12" t="s">
        <v>205</v>
      </c>
      <c r="B17" s="12">
        <v>564.58</v>
      </c>
      <c r="C17" s="12">
        <v>16</v>
      </c>
    </row>
    <row r="18" spans="1:3" ht="12.75">
      <c r="A18" s="12" t="s">
        <v>222</v>
      </c>
      <c r="B18" s="12">
        <v>515.8</v>
      </c>
      <c r="C18" s="12">
        <v>17</v>
      </c>
    </row>
    <row r="19" spans="1:3" ht="12.75">
      <c r="A19" s="12" t="s">
        <v>303</v>
      </c>
      <c r="B19" s="12">
        <v>526.43</v>
      </c>
      <c r="C19" s="12">
        <v>18</v>
      </c>
    </row>
    <row r="20" spans="1:3" ht="12.75">
      <c r="A20" s="12" t="s">
        <v>301</v>
      </c>
      <c r="B20" s="12">
        <v>362.58</v>
      </c>
      <c r="C20" s="12">
        <v>19</v>
      </c>
    </row>
    <row r="21" spans="1:3" ht="12.75">
      <c r="A21" s="12" t="s">
        <v>259</v>
      </c>
      <c r="B21" s="12">
        <v>499.66</v>
      </c>
      <c r="C21" s="12">
        <v>20</v>
      </c>
    </row>
    <row r="22" spans="1:3" ht="12.75">
      <c r="A22" s="12" t="s">
        <v>265</v>
      </c>
      <c r="B22" s="12">
        <v>485.3</v>
      </c>
      <c r="C22" s="12">
        <v>21</v>
      </c>
    </row>
    <row r="23" spans="1:3" ht="12.75">
      <c r="A23" s="12" t="s">
        <v>165</v>
      </c>
      <c r="B23" s="12">
        <v>483.62</v>
      </c>
      <c r="C23" s="12">
        <v>22</v>
      </c>
    </row>
    <row r="24" spans="1:3" ht="12.75">
      <c r="A24" s="12" t="s">
        <v>207</v>
      </c>
      <c r="B24" s="12">
        <v>474.54</v>
      </c>
      <c r="C24" s="12">
        <v>23</v>
      </c>
    </row>
    <row r="25" spans="1:3" ht="12.75">
      <c r="A25" s="12" t="s">
        <v>45</v>
      </c>
      <c r="B25" s="12">
        <v>570.94</v>
      </c>
      <c r="C25" s="12">
        <v>24</v>
      </c>
    </row>
    <row r="26" spans="1:3" ht="12.75">
      <c r="A26" s="12" t="s">
        <v>457</v>
      </c>
      <c r="B26" s="12">
        <v>434.31</v>
      </c>
      <c r="C26" s="12">
        <v>25</v>
      </c>
    </row>
    <row r="27" spans="1:3" ht="12.75">
      <c r="A27" s="12" t="s">
        <v>194</v>
      </c>
      <c r="B27" s="12">
        <v>420.73</v>
      </c>
      <c r="C27" s="12">
        <v>26</v>
      </c>
    </row>
    <row r="28" spans="1:3" ht="12.75">
      <c r="A28" s="12" t="s">
        <v>454</v>
      </c>
      <c r="B28" s="12">
        <v>489.3</v>
      </c>
      <c r="C28" s="12">
        <v>27</v>
      </c>
    </row>
    <row r="29" spans="1:3" ht="12.75">
      <c r="A29" s="12" t="s">
        <v>480</v>
      </c>
      <c r="B29" s="12">
        <v>467.11</v>
      </c>
      <c r="C29" s="12">
        <v>28</v>
      </c>
    </row>
    <row r="30" spans="1:3" ht="12.75">
      <c r="A30" s="12" t="s">
        <v>243</v>
      </c>
      <c r="B30" s="12">
        <v>544.09</v>
      </c>
      <c r="C30" s="12">
        <v>29</v>
      </c>
    </row>
    <row r="31" spans="1:3" ht="12.75">
      <c r="A31" s="12" t="s">
        <v>456</v>
      </c>
      <c r="B31" s="12">
        <v>265.49</v>
      </c>
      <c r="C31" s="12">
        <v>30</v>
      </c>
    </row>
    <row r="32" spans="1:3" ht="12.75">
      <c r="A32" s="12" t="s">
        <v>46</v>
      </c>
      <c r="B32" s="12">
        <v>440.04</v>
      </c>
      <c r="C32" s="12">
        <v>31</v>
      </c>
    </row>
    <row r="33" spans="1:3" ht="12.75">
      <c r="A33" s="12" t="s">
        <v>142</v>
      </c>
      <c r="B33" s="12">
        <v>488.28</v>
      </c>
      <c r="C33" s="12">
        <v>32</v>
      </c>
    </row>
    <row r="34" spans="1:3" ht="12.75">
      <c r="A34" s="12" t="s">
        <v>287</v>
      </c>
      <c r="B34" s="12">
        <v>425.84</v>
      </c>
      <c r="C34" s="12">
        <v>33</v>
      </c>
    </row>
    <row r="35" spans="1:3" ht="12.75">
      <c r="A35" s="12" t="s">
        <v>85</v>
      </c>
      <c r="B35" s="12">
        <v>460.15</v>
      </c>
      <c r="C35" s="12">
        <v>34</v>
      </c>
    </row>
    <row r="36" spans="1:3" ht="12.75">
      <c r="A36" s="12" t="s">
        <v>52</v>
      </c>
      <c r="B36" s="12">
        <v>399.35</v>
      </c>
      <c r="C36" s="12">
        <v>35</v>
      </c>
    </row>
    <row r="37" spans="1:3" ht="12.75">
      <c r="A37" s="12" t="s">
        <v>230</v>
      </c>
      <c r="B37" s="12">
        <v>487.01</v>
      </c>
      <c r="C37" s="12">
        <v>36</v>
      </c>
    </row>
    <row r="38" spans="1:3" ht="12.75">
      <c r="A38" s="12" t="s">
        <v>461</v>
      </c>
      <c r="B38" s="13">
        <v>299.61</v>
      </c>
      <c r="C38" s="13">
        <v>37</v>
      </c>
    </row>
    <row r="39" spans="1:3" ht="12.75">
      <c r="A39" s="12" t="s">
        <v>481</v>
      </c>
      <c r="B39" s="13">
        <v>400.01</v>
      </c>
      <c r="C39" s="13">
        <v>38</v>
      </c>
    </row>
    <row r="40" spans="1:3" ht="12.75">
      <c r="A40" s="12" t="s">
        <v>299</v>
      </c>
      <c r="B40" s="13">
        <v>347.09</v>
      </c>
      <c r="C40" s="13">
        <v>39</v>
      </c>
    </row>
    <row r="41" spans="1:3" ht="12.75">
      <c r="A41" s="12" t="s">
        <v>295</v>
      </c>
      <c r="B41" s="13">
        <v>346.06</v>
      </c>
      <c r="C41" s="13">
        <v>40</v>
      </c>
    </row>
    <row r="42" spans="1:3" ht="12.75">
      <c r="A42" s="12" t="s">
        <v>247</v>
      </c>
      <c r="B42" s="13">
        <v>335.53</v>
      </c>
      <c r="C42" s="13">
        <v>41</v>
      </c>
    </row>
    <row r="43" spans="1:3" ht="12.75">
      <c r="A43" s="12" t="s">
        <v>304</v>
      </c>
      <c r="B43" s="13">
        <v>386.45</v>
      </c>
      <c r="C43" s="13">
        <v>42</v>
      </c>
    </row>
    <row r="44" spans="1:3" ht="12.75">
      <c r="A44" s="12" t="s">
        <v>459</v>
      </c>
      <c r="B44" s="13">
        <v>448.69</v>
      </c>
      <c r="C44" s="13">
        <v>43</v>
      </c>
    </row>
    <row r="45" spans="1:3" ht="12.75">
      <c r="A45" s="12" t="s">
        <v>306</v>
      </c>
      <c r="B45" s="13">
        <v>303.35</v>
      </c>
      <c r="C45" s="13">
        <v>44</v>
      </c>
    </row>
    <row r="46" spans="1:3" ht="12.75">
      <c r="A46" s="12" t="s">
        <v>178</v>
      </c>
      <c r="B46" s="13">
        <v>397.41</v>
      </c>
      <c r="C46" s="13">
        <v>45</v>
      </c>
    </row>
    <row r="47" spans="1:3" ht="12.75">
      <c r="A47" s="12" t="s">
        <v>482</v>
      </c>
      <c r="B47" s="13">
        <v>459.52</v>
      </c>
      <c r="C47" s="13">
        <v>46</v>
      </c>
    </row>
    <row r="48" spans="1:3" ht="12.75">
      <c r="A48" s="12" t="s">
        <v>127</v>
      </c>
      <c r="B48" s="13">
        <v>422.14</v>
      </c>
      <c r="C48" s="13">
        <v>47</v>
      </c>
    </row>
    <row r="49" spans="1:3" ht="12.75">
      <c r="A49" s="12" t="s">
        <v>60</v>
      </c>
      <c r="B49" s="13">
        <v>375.48</v>
      </c>
      <c r="C49" s="13">
        <v>48</v>
      </c>
    </row>
    <row r="50" spans="1:3" ht="12.75">
      <c r="A50" s="12" t="s">
        <v>123</v>
      </c>
      <c r="B50" s="13">
        <v>391.02</v>
      </c>
      <c r="C50" s="13">
        <v>49</v>
      </c>
    </row>
    <row r="51" spans="1:3" ht="12.75">
      <c r="A51" s="12" t="s">
        <v>360</v>
      </c>
      <c r="B51" s="13">
        <v>249.52</v>
      </c>
      <c r="C51" s="13">
        <v>50</v>
      </c>
    </row>
    <row r="52" spans="1:3" ht="12.75">
      <c r="A52" s="12" t="s">
        <v>252</v>
      </c>
      <c r="B52" s="13">
        <v>314.49</v>
      </c>
      <c r="C52" s="13">
        <v>51</v>
      </c>
    </row>
    <row r="53" spans="1:3" ht="12.75">
      <c r="A53" s="12" t="s">
        <v>185</v>
      </c>
      <c r="B53" s="13">
        <v>306.06</v>
      </c>
      <c r="C53" s="13">
        <v>52</v>
      </c>
    </row>
    <row r="54" spans="1:3" ht="12.75">
      <c r="A54" s="12" t="s">
        <v>149</v>
      </c>
      <c r="B54" s="13">
        <v>378.3</v>
      </c>
      <c r="C54" s="13">
        <v>53</v>
      </c>
    </row>
    <row r="55" spans="1:3" ht="12.75">
      <c r="A55" s="12" t="s">
        <v>128</v>
      </c>
      <c r="B55" s="13">
        <v>375.99</v>
      </c>
      <c r="C55" s="13">
        <v>54</v>
      </c>
    </row>
    <row r="56" spans="1:3" ht="12.75">
      <c r="A56" s="12" t="s">
        <v>33</v>
      </c>
      <c r="B56" s="13">
        <v>351.17</v>
      </c>
      <c r="C56" s="13">
        <v>55</v>
      </c>
    </row>
    <row r="57" spans="1:3" ht="12.75">
      <c r="A57" s="12" t="s">
        <v>96</v>
      </c>
      <c r="B57" s="13">
        <v>386.6</v>
      </c>
      <c r="C57" s="13">
        <v>56</v>
      </c>
    </row>
    <row r="58" spans="1:3" ht="12.75">
      <c r="A58" s="12" t="s">
        <v>191</v>
      </c>
      <c r="B58" s="13">
        <v>339.56</v>
      </c>
      <c r="C58" s="13">
        <v>57</v>
      </c>
    </row>
    <row r="59" spans="1:3" ht="12.75">
      <c r="A59" s="12" t="s">
        <v>186</v>
      </c>
      <c r="B59" s="13">
        <v>200.98</v>
      </c>
      <c r="C59" s="13">
        <v>58</v>
      </c>
    </row>
    <row r="60" spans="1:3" ht="12.75">
      <c r="A60" s="12" t="s">
        <v>463</v>
      </c>
      <c r="B60" s="13">
        <v>395.81</v>
      </c>
      <c r="C60" s="13">
        <v>59</v>
      </c>
    </row>
    <row r="61" spans="1:3" ht="12.75">
      <c r="A61" s="12" t="s">
        <v>18</v>
      </c>
      <c r="B61" s="13">
        <v>400.92</v>
      </c>
      <c r="C61" s="13">
        <v>60</v>
      </c>
    </row>
    <row r="62" spans="1:3" ht="12.75">
      <c r="A62" s="12" t="s">
        <v>483</v>
      </c>
      <c r="B62" s="13">
        <v>354.14</v>
      </c>
      <c r="C62" s="13">
        <v>61</v>
      </c>
    </row>
    <row r="63" spans="1:3" ht="12.75">
      <c r="A63" s="12" t="s">
        <v>129</v>
      </c>
      <c r="B63" s="13">
        <v>257.42</v>
      </c>
      <c r="C63" s="13">
        <v>62</v>
      </c>
    </row>
    <row r="64" spans="1:3" ht="12.75">
      <c r="A64" s="12" t="s">
        <v>464</v>
      </c>
      <c r="B64" s="13">
        <v>225.36</v>
      </c>
      <c r="C64" s="13">
        <v>63</v>
      </c>
    </row>
    <row r="65" spans="1:3" ht="12.75">
      <c r="A65" s="12" t="s">
        <v>66</v>
      </c>
      <c r="B65" s="13">
        <v>381.58</v>
      </c>
      <c r="C65" s="13">
        <v>64</v>
      </c>
    </row>
    <row r="66" spans="1:3" ht="12.75">
      <c r="A66" s="12" t="s">
        <v>87</v>
      </c>
      <c r="B66" s="13">
        <v>240.01</v>
      </c>
      <c r="C66" s="13">
        <v>65</v>
      </c>
    </row>
    <row r="67" spans="1:3" ht="12.75">
      <c r="A67" s="12" t="s">
        <v>226</v>
      </c>
      <c r="B67" s="13">
        <v>217.83</v>
      </c>
      <c r="C67" s="13">
        <v>66</v>
      </c>
    </row>
    <row r="68" spans="1:3" ht="12.75">
      <c r="A68" s="12" t="s">
        <v>484</v>
      </c>
      <c r="B68" s="12">
        <v>268.57</v>
      </c>
      <c r="C68" s="13">
        <v>67</v>
      </c>
    </row>
    <row r="69" spans="1:3" ht="12.75">
      <c r="A69" s="12" t="s">
        <v>485</v>
      </c>
      <c r="B69" s="12">
        <v>287.43</v>
      </c>
      <c r="C69" s="13">
        <v>68</v>
      </c>
    </row>
    <row r="70" spans="1:3" ht="12.75">
      <c r="A70" s="12" t="s">
        <v>486</v>
      </c>
      <c r="B70" s="12">
        <v>233.47</v>
      </c>
      <c r="C70" s="13">
        <v>69</v>
      </c>
    </row>
    <row r="71" spans="1:3" ht="12.75">
      <c r="A71" s="12" t="s">
        <v>315</v>
      </c>
      <c r="B71" s="12">
        <v>256.68</v>
      </c>
      <c r="C71" s="13">
        <v>70</v>
      </c>
    </row>
    <row r="72" spans="1:3" ht="12.75">
      <c r="A72" s="12" t="s">
        <v>38</v>
      </c>
      <c r="B72" s="12">
        <v>294.02</v>
      </c>
      <c r="C72" s="13">
        <v>71</v>
      </c>
    </row>
    <row r="73" spans="1:3" ht="12.75">
      <c r="A73" s="12" t="s">
        <v>32</v>
      </c>
      <c r="B73" s="12">
        <v>282.36</v>
      </c>
      <c r="C73" s="13">
        <v>72</v>
      </c>
    </row>
    <row r="74" spans="1:3" ht="12.75">
      <c r="A74" s="12" t="s">
        <v>309</v>
      </c>
      <c r="B74" s="12">
        <v>200.79</v>
      </c>
      <c r="C74" s="13">
        <v>73</v>
      </c>
    </row>
    <row r="75" spans="1:3" ht="12.75">
      <c r="A75" s="12" t="s">
        <v>82</v>
      </c>
      <c r="B75" s="12">
        <v>177.11</v>
      </c>
      <c r="C75" s="13">
        <v>74</v>
      </c>
    </row>
    <row r="76" spans="1:3" ht="12.75">
      <c r="A76" s="12" t="s">
        <v>465</v>
      </c>
      <c r="B76" s="12">
        <v>230.48</v>
      </c>
      <c r="C76" s="13">
        <v>75</v>
      </c>
    </row>
    <row r="77" spans="1:3" ht="12.75">
      <c r="A77" s="12" t="s">
        <v>466</v>
      </c>
      <c r="B77" s="12">
        <v>260.68</v>
      </c>
      <c r="C77" s="13">
        <v>76</v>
      </c>
    </row>
    <row r="78" spans="1:3" ht="12.75">
      <c r="A78" s="12" t="s">
        <v>204</v>
      </c>
      <c r="B78" s="12">
        <v>235.25</v>
      </c>
      <c r="C78" s="13">
        <v>77</v>
      </c>
    </row>
    <row r="79" spans="1:3" ht="12.75">
      <c r="A79" s="12" t="s">
        <v>176</v>
      </c>
      <c r="B79" s="12">
        <v>215.97</v>
      </c>
      <c r="C79" s="13">
        <v>78</v>
      </c>
    </row>
    <row r="80" spans="1:3" ht="12.75">
      <c r="A80" s="12" t="s">
        <v>467</v>
      </c>
      <c r="B80" s="12">
        <v>257.74</v>
      </c>
      <c r="C80" s="13">
        <v>79</v>
      </c>
    </row>
    <row r="81" spans="1:3" ht="12.75">
      <c r="A81" s="12" t="s">
        <v>241</v>
      </c>
      <c r="B81" s="12">
        <v>215.69</v>
      </c>
      <c r="C81" s="13">
        <v>80</v>
      </c>
    </row>
    <row r="82" spans="1:3" ht="12.75">
      <c r="A82" s="12" t="s">
        <v>153</v>
      </c>
      <c r="B82" s="12">
        <v>225.57</v>
      </c>
      <c r="C82" s="13">
        <v>81</v>
      </c>
    </row>
    <row r="83" spans="1:3" ht="12.75">
      <c r="A83" s="12" t="s">
        <v>130</v>
      </c>
      <c r="B83" s="12">
        <v>208.5</v>
      </c>
      <c r="C83" s="13">
        <v>82</v>
      </c>
    </row>
    <row r="84" spans="1:3" ht="12.75">
      <c r="A84" s="12" t="s">
        <v>223</v>
      </c>
      <c r="B84" s="12">
        <v>205.47</v>
      </c>
      <c r="C84" s="13">
        <v>83</v>
      </c>
    </row>
    <row r="85" spans="1:3" ht="12.75">
      <c r="A85" s="12" t="s">
        <v>472</v>
      </c>
      <c r="B85" s="12">
        <v>195.88</v>
      </c>
      <c r="C85" s="13">
        <v>84</v>
      </c>
    </row>
    <row r="86" spans="1:3" ht="12.75">
      <c r="A86" s="12" t="s">
        <v>469</v>
      </c>
      <c r="B86" s="12">
        <v>179.4</v>
      </c>
      <c r="C86" s="13">
        <v>85</v>
      </c>
    </row>
    <row r="87" spans="1:3" ht="12.75">
      <c r="A87" s="12" t="s">
        <v>124</v>
      </c>
      <c r="B87" s="12">
        <v>209.39</v>
      </c>
      <c r="C87" s="13">
        <v>86</v>
      </c>
    </row>
    <row r="88" spans="1:3" ht="12.75">
      <c r="A88" s="12" t="s">
        <v>214</v>
      </c>
      <c r="B88" s="12">
        <v>210.3</v>
      </c>
      <c r="C88" s="13">
        <v>87</v>
      </c>
    </row>
    <row r="89" spans="1:3" ht="12.75">
      <c r="A89" s="12" t="s">
        <v>189</v>
      </c>
      <c r="B89" s="12">
        <v>230.97</v>
      </c>
      <c r="C89" s="13">
        <v>88</v>
      </c>
    </row>
    <row r="90" spans="1:3" ht="12.75">
      <c r="A90" s="12" t="s">
        <v>112</v>
      </c>
      <c r="B90" s="12">
        <v>209.84</v>
      </c>
      <c r="C90" s="13">
        <v>89</v>
      </c>
    </row>
    <row r="91" spans="1:3" ht="12.75">
      <c r="A91" s="12" t="s">
        <v>268</v>
      </c>
      <c r="B91" s="12">
        <v>230.17</v>
      </c>
      <c r="C91" s="13">
        <v>90</v>
      </c>
    </row>
    <row r="92" spans="1:3" ht="12.75">
      <c r="A92" s="12" t="s">
        <v>43</v>
      </c>
      <c r="B92" s="12">
        <v>297.01</v>
      </c>
      <c r="C92" s="13">
        <v>91</v>
      </c>
    </row>
    <row r="93" spans="1:3" ht="12.75">
      <c r="A93" s="12" t="s">
        <v>468</v>
      </c>
      <c r="B93" s="12">
        <v>185.3</v>
      </c>
      <c r="C93" s="13">
        <v>92</v>
      </c>
    </row>
    <row r="94" spans="1:3" ht="12.75">
      <c r="A94" s="12" t="s">
        <v>231</v>
      </c>
      <c r="B94" s="12">
        <v>141.13</v>
      </c>
      <c r="C94" s="13">
        <v>93</v>
      </c>
    </row>
    <row r="95" spans="1:3" ht="12.75">
      <c r="A95" s="12" t="s">
        <v>193</v>
      </c>
      <c r="B95" s="12">
        <v>194.08</v>
      </c>
      <c r="C95" s="13">
        <v>94</v>
      </c>
    </row>
    <row r="96" spans="1:3" ht="12.75">
      <c r="A96" s="12" t="s">
        <v>70</v>
      </c>
      <c r="B96" s="12">
        <v>191.23</v>
      </c>
      <c r="C96" s="13">
        <v>95</v>
      </c>
    </row>
    <row r="97" spans="1:3" ht="12.75">
      <c r="A97" s="12" t="s">
        <v>255</v>
      </c>
      <c r="B97" s="12">
        <v>157.5</v>
      </c>
      <c r="C97" s="13">
        <v>96</v>
      </c>
    </row>
    <row r="98" spans="1:3" ht="12.75">
      <c r="A98" s="12" t="s">
        <v>473</v>
      </c>
      <c r="B98" s="12">
        <v>132.02</v>
      </c>
      <c r="C98" s="13">
        <v>97</v>
      </c>
    </row>
    <row r="99" spans="1:3" ht="12.75">
      <c r="A99" s="12" t="s">
        <v>272</v>
      </c>
      <c r="B99" s="12">
        <v>143.18</v>
      </c>
      <c r="C99" s="13">
        <v>98</v>
      </c>
    </row>
    <row r="100" spans="1:3" ht="12.75">
      <c r="A100" s="12" t="s">
        <v>12</v>
      </c>
      <c r="B100" s="12">
        <v>167.56</v>
      </c>
      <c r="C100" s="13">
        <v>99</v>
      </c>
    </row>
    <row r="101" spans="1:3" ht="12.75">
      <c r="A101" s="12" t="s">
        <v>240</v>
      </c>
      <c r="B101" s="12">
        <v>184.98</v>
      </c>
      <c r="C101" s="13">
        <v>100</v>
      </c>
    </row>
    <row r="102" spans="1:3" ht="12.75">
      <c r="A102" s="12" t="s">
        <v>487</v>
      </c>
      <c r="B102" s="12">
        <v>173.19</v>
      </c>
      <c r="C102" s="13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3"/>
  <sheetViews>
    <sheetView showGridLines="0" zoomScale="90" zoomScaleNormal="90" workbookViewId="0" topLeftCell="A1">
      <selection activeCell="G24" sqref="G24"/>
    </sheetView>
  </sheetViews>
  <sheetFormatPr defaultColWidth="9.140625" defaultRowHeight="12.75"/>
  <cols>
    <col min="1" max="1" width="8.57421875" style="19" customWidth="1"/>
    <col min="2" max="2" width="0" style="19" hidden="1" customWidth="1"/>
    <col min="3" max="3" width="28.00390625" style="20" customWidth="1"/>
    <col min="4" max="4" width="22.00390625" style="19" customWidth="1"/>
    <col min="5" max="6" width="9.8515625" style="19" customWidth="1"/>
    <col min="7" max="7" width="9.140625" style="19" customWidth="1"/>
    <col min="8" max="13" width="0" style="19" hidden="1" customWidth="1"/>
    <col min="14" max="14" width="9.140625" style="19" customWidth="1"/>
    <col min="15" max="15" width="0" style="19" hidden="1" customWidth="1"/>
    <col min="16" max="16" width="9.140625" style="19" customWidth="1"/>
    <col min="17" max="17" width="0" style="19" hidden="1" customWidth="1"/>
    <col min="18" max="18" width="12.57421875" style="19" customWidth="1"/>
    <col min="19" max="19" width="10.28125" style="21" customWidth="1"/>
    <col min="20" max="16384" width="9.140625" style="19" customWidth="1"/>
  </cols>
  <sheetData>
    <row r="1" spans="1:19" ht="36" customHeight="1">
      <c r="A1" s="16" t="s">
        <v>447</v>
      </c>
      <c r="B1" s="16"/>
      <c r="C1" s="16" t="s">
        <v>0</v>
      </c>
      <c r="D1" s="16" t="s">
        <v>1</v>
      </c>
      <c r="E1" s="22" t="s">
        <v>488</v>
      </c>
      <c r="F1" s="22" t="s">
        <v>489</v>
      </c>
      <c r="G1" s="22" t="s">
        <v>490</v>
      </c>
      <c r="H1" s="22" t="s">
        <v>491</v>
      </c>
      <c r="I1" s="22" t="s">
        <v>492</v>
      </c>
      <c r="J1" s="22" t="s">
        <v>493</v>
      </c>
      <c r="K1" s="22" t="s">
        <v>494</v>
      </c>
      <c r="L1" s="22" t="s">
        <v>495</v>
      </c>
      <c r="M1" s="22" t="s">
        <v>496</v>
      </c>
      <c r="N1" s="22" t="s">
        <v>497</v>
      </c>
      <c r="O1" s="22" t="s">
        <v>498</v>
      </c>
      <c r="P1" s="22" t="s">
        <v>499</v>
      </c>
      <c r="Q1" s="22" t="s">
        <v>500</v>
      </c>
      <c r="R1" s="22" t="s">
        <v>501</v>
      </c>
      <c r="S1" s="23" t="s">
        <v>477</v>
      </c>
    </row>
    <row r="2" spans="1:19" ht="12.75">
      <c r="A2" s="5">
        <v>1</v>
      </c>
      <c r="B2" s="5"/>
      <c r="C2" s="24" t="s">
        <v>86</v>
      </c>
      <c r="D2" s="5" t="str">
        <f>VLOOKUP(C2,Лист2!$A$1:$B$252,2,FALSE)</f>
        <v>ПГУТИ</v>
      </c>
      <c r="E2" s="25">
        <v>3</v>
      </c>
      <c r="F2" s="26">
        <v>1</v>
      </c>
      <c r="G2" s="26">
        <v>1</v>
      </c>
      <c r="H2" s="27"/>
      <c r="I2" s="27"/>
      <c r="J2" s="27"/>
      <c r="K2" s="27"/>
      <c r="L2" s="27"/>
      <c r="M2" s="27"/>
      <c r="N2" s="28">
        <f aca="true" t="shared" si="0" ref="N2:N65">SUM(E2:M2)</f>
        <v>5</v>
      </c>
      <c r="O2" s="29">
        <f aca="true" t="shared" si="1" ref="O2:O65">N2-LARGE(E2:M2,1)-LARGE(E2:M2,2)</f>
        <v>1</v>
      </c>
      <c r="P2" s="29">
        <f aca="true" t="shared" si="2" ref="P2:P65">COUNTIF(E2:M2,"&lt;200")</f>
        <v>3</v>
      </c>
      <c r="Q2" s="30" t="str">
        <f aca="true" t="shared" si="3" ref="Q2:Q65">IF(ISNUMBER(SEARCH("Игорь",C2))+ISNUMBER(SEARCH("Илья",C2))+ISNUMBER(SEARCH("Никита",C2))+ISNUMBER(SEARCH("Данила",C2)),"м",IF((RIGHT(C2,1)="а")+(RIGHT(C2,1)="я")+(RIGHT(C2,1)="ь"),"ж","м"))</f>
        <v>м</v>
      </c>
      <c r="R2" s="31">
        <f aca="true" t="shared" si="4" ref="R2:R65">SMALL(E2:M2,1)</f>
        <v>1</v>
      </c>
      <c r="S2" s="32">
        <f>VLOOKUP(C2,Расчет3!$A$2:$C$102,2,FALSE)</f>
        <v>1010.44</v>
      </c>
    </row>
    <row r="3" spans="1:19" ht="12.75">
      <c r="A3" s="5">
        <f aca="true" t="shared" si="5" ref="A3:A66">A2+1</f>
        <v>2</v>
      </c>
      <c r="B3" s="5"/>
      <c r="C3" s="24" t="s">
        <v>450</v>
      </c>
      <c r="D3" s="5" t="s">
        <v>24</v>
      </c>
      <c r="E3" s="25">
        <v>1</v>
      </c>
      <c r="F3" s="26">
        <v>5</v>
      </c>
      <c r="G3" s="26">
        <v>2</v>
      </c>
      <c r="H3" s="27"/>
      <c r="I3" s="27"/>
      <c r="J3" s="27"/>
      <c r="K3" s="27"/>
      <c r="L3" s="27"/>
      <c r="M3" s="27"/>
      <c r="N3" s="28">
        <f t="shared" si="0"/>
        <v>8</v>
      </c>
      <c r="O3" s="29">
        <f t="shared" si="1"/>
        <v>1</v>
      </c>
      <c r="P3" s="29">
        <f t="shared" si="2"/>
        <v>3</v>
      </c>
      <c r="Q3" s="30" t="str">
        <f t="shared" si="3"/>
        <v>м</v>
      </c>
      <c r="R3" s="31">
        <f t="shared" si="4"/>
        <v>1</v>
      </c>
      <c r="S3" s="32">
        <f>VLOOKUP(C3,Расчет3!$A$2:$C$102,2,FALSE)</f>
        <v>1073.28</v>
      </c>
    </row>
    <row r="4" spans="1:19" ht="12.75">
      <c r="A4" s="5">
        <f t="shared" si="5"/>
        <v>3</v>
      </c>
      <c r="B4" s="5"/>
      <c r="C4" s="24" t="s">
        <v>219</v>
      </c>
      <c r="D4" s="5" t="str">
        <f>VLOOKUP(C4,Лист2!$A$1:$B$252,2,FALSE)</f>
        <v>Спартак</v>
      </c>
      <c r="E4" s="25">
        <v>7</v>
      </c>
      <c r="F4" s="26">
        <v>17</v>
      </c>
      <c r="G4" s="26">
        <v>3</v>
      </c>
      <c r="H4" s="27"/>
      <c r="I4" s="27"/>
      <c r="J4" s="27"/>
      <c r="K4" s="27"/>
      <c r="L4" s="27"/>
      <c r="M4" s="27"/>
      <c r="N4" s="28">
        <f t="shared" si="0"/>
        <v>27</v>
      </c>
      <c r="O4" s="29">
        <f t="shared" si="1"/>
        <v>3</v>
      </c>
      <c r="P4" s="29">
        <f t="shared" si="2"/>
        <v>3</v>
      </c>
      <c r="Q4" s="30" t="str">
        <f t="shared" si="3"/>
        <v>м</v>
      </c>
      <c r="R4" s="31">
        <f t="shared" si="4"/>
        <v>3</v>
      </c>
      <c r="S4" s="32">
        <f>VLOOKUP(C4,Расчет3!$A$2:$C$102,2,FALSE)</f>
        <v>645.52</v>
      </c>
    </row>
    <row r="5" spans="1:19" ht="12.75">
      <c r="A5" s="5">
        <f t="shared" si="5"/>
        <v>4</v>
      </c>
      <c r="B5" s="5"/>
      <c r="C5" s="24" t="s">
        <v>6</v>
      </c>
      <c r="D5" s="5"/>
      <c r="E5" s="33">
        <v>200</v>
      </c>
      <c r="F5" s="34">
        <v>200</v>
      </c>
      <c r="G5" s="26">
        <v>4</v>
      </c>
      <c r="H5" s="27"/>
      <c r="I5" s="27"/>
      <c r="J5" s="27"/>
      <c r="K5" s="27"/>
      <c r="L5" s="27"/>
      <c r="M5" s="27"/>
      <c r="N5" s="28">
        <f t="shared" si="0"/>
        <v>404</v>
      </c>
      <c r="O5" s="29">
        <f t="shared" si="1"/>
        <v>4</v>
      </c>
      <c r="P5" s="29">
        <f t="shared" si="2"/>
        <v>1</v>
      </c>
      <c r="Q5" s="30" t="str">
        <f t="shared" si="3"/>
        <v>м</v>
      </c>
      <c r="R5" s="31">
        <f t="shared" si="4"/>
        <v>4</v>
      </c>
      <c r="S5" s="32">
        <f>VLOOKUP(C5,Расчет3!$A$2:$C$102,2,FALSE)</f>
        <v>644.58</v>
      </c>
    </row>
    <row r="6" spans="1:19" ht="12.75">
      <c r="A6" s="5">
        <f t="shared" si="5"/>
        <v>5</v>
      </c>
      <c r="B6" s="5"/>
      <c r="C6" s="24" t="s">
        <v>311</v>
      </c>
      <c r="D6" s="5" t="str">
        <f>VLOOKUP(C6,Лист2!$A$1:$B$252,2,FALSE)</f>
        <v>ПГУТИ</v>
      </c>
      <c r="E6" s="26">
        <v>6</v>
      </c>
      <c r="F6" s="26">
        <v>6</v>
      </c>
      <c r="G6" s="26">
        <v>5</v>
      </c>
      <c r="H6" s="27"/>
      <c r="I6" s="27"/>
      <c r="J6" s="27"/>
      <c r="K6" s="27"/>
      <c r="L6" s="27"/>
      <c r="M6" s="27"/>
      <c r="N6" s="28">
        <f t="shared" si="0"/>
        <v>17</v>
      </c>
      <c r="O6" s="29">
        <f t="shared" si="1"/>
        <v>5</v>
      </c>
      <c r="P6" s="29">
        <f t="shared" si="2"/>
        <v>3</v>
      </c>
      <c r="Q6" s="30" t="str">
        <f t="shared" si="3"/>
        <v>м</v>
      </c>
      <c r="R6" s="31">
        <f t="shared" si="4"/>
        <v>5</v>
      </c>
      <c r="S6" s="32">
        <f>VLOOKUP(C6,Расчет3!$A$2:$C$102,2,FALSE)</f>
        <v>649.24</v>
      </c>
    </row>
    <row r="7" spans="1:19" ht="12.75">
      <c r="A7" s="5">
        <f t="shared" si="5"/>
        <v>6</v>
      </c>
      <c r="B7" s="5"/>
      <c r="C7" s="24" t="s">
        <v>50</v>
      </c>
      <c r="D7" s="5"/>
      <c r="E7" s="34">
        <v>200</v>
      </c>
      <c r="F7" s="26">
        <v>8</v>
      </c>
      <c r="G7" s="26">
        <v>6</v>
      </c>
      <c r="H7" s="27"/>
      <c r="I7" s="27"/>
      <c r="J7" s="27"/>
      <c r="K7" s="27"/>
      <c r="L7" s="27"/>
      <c r="M7" s="27"/>
      <c r="N7" s="28">
        <f t="shared" si="0"/>
        <v>214</v>
      </c>
      <c r="O7" s="29">
        <f t="shared" si="1"/>
        <v>6</v>
      </c>
      <c r="P7" s="29">
        <f t="shared" si="2"/>
        <v>2</v>
      </c>
      <c r="Q7" s="30" t="str">
        <f t="shared" si="3"/>
        <v>м</v>
      </c>
      <c r="R7" s="31">
        <f t="shared" si="4"/>
        <v>6</v>
      </c>
      <c r="S7" s="32">
        <f>VLOOKUP(C7,Расчет3!$A$2:$C$102,2,FALSE)</f>
        <v>658.89</v>
      </c>
    </row>
    <row r="8" spans="1:19" ht="12.75">
      <c r="A8" s="5">
        <f t="shared" si="5"/>
        <v>7</v>
      </c>
      <c r="B8" s="5"/>
      <c r="C8" s="24" t="s">
        <v>190</v>
      </c>
      <c r="D8" s="5" t="str">
        <f>VLOOKUP(C8,Лист2!$A$1:$B$252,2,FALSE)</f>
        <v>ПГУТИ</v>
      </c>
      <c r="E8" s="26">
        <v>4</v>
      </c>
      <c r="F8" s="26">
        <v>7</v>
      </c>
      <c r="G8" s="26">
        <v>7</v>
      </c>
      <c r="H8" s="27"/>
      <c r="I8" s="27"/>
      <c r="J8" s="27"/>
      <c r="K8" s="27"/>
      <c r="L8" s="27"/>
      <c r="M8" s="27"/>
      <c r="N8" s="28">
        <f t="shared" si="0"/>
        <v>18</v>
      </c>
      <c r="O8" s="29">
        <f t="shared" si="1"/>
        <v>4</v>
      </c>
      <c r="P8" s="29">
        <f t="shared" si="2"/>
        <v>3</v>
      </c>
      <c r="Q8" s="30" t="str">
        <f t="shared" si="3"/>
        <v>ж</v>
      </c>
      <c r="R8" s="31">
        <f t="shared" si="4"/>
        <v>4</v>
      </c>
      <c r="S8" s="32">
        <f>VLOOKUP(C8,Расчет3!$A$2:$C$102,2,FALSE)</f>
        <v>686.63</v>
      </c>
    </row>
    <row r="9" spans="1:19" ht="12.75">
      <c r="A9" s="5">
        <f t="shared" si="5"/>
        <v>8</v>
      </c>
      <c r="B9" s="5"/>
      <c r="C9" s="24" t="s">
        <v>146</v>
      </c>
      <c r="D9" s="5"/>
      <c r="E9" s="34">
        <v>200</v>
      </c>
      <c r="F9" s="26">
        <v>4</v>
      </c>
      <c r="G9" s="26">
        <v>8</v>
      </c>
      <c r="H9" s="27"/>
      <c r="I9" s="27"/>
      <c r="J9" s="27"/>
      <c r="K9" s="27"/>
      <c r="L9" s="27"/>
      <c r="M9" s="27"/>
      <c r="N9" s="28">
        <f t="shared" si="0"/>
        <v>212</v>
      </c>
      <c r="O9" s="29">
        <f t="shared" si="1"/>
        <v>4</v>
      </c>
      <c r="P9" s="29">
        <f t="shared" si="2"/>
        <v>2</v>
      </c>
      <c r="Q9" s="30" t="str">
        <f t="shared" si="3"/>
        <v>м</v>
      </c>
      <c r="R9" s="31">
        <f t="shared" si="4"/>
        <v>4</v>
      </c>
      <c r="S9" s="32">
        <f>VLOOKUP(C9,Расчет3!$A$2:$C$102,2,FALSE)</f>
        <v>671.24</v>
      </c>
    </row>
    <row r="10" spans="1:19" ht="12.75">
      <c r="A10" s="5">
        <f t="shared" si="5"/>
        <v>9</v>
      </c>
      <c r="B10" s="5"/>
      <c r="C10" s="24" t="s">
        <v>181</v>
      </c>
      <c r="D10" s="5" t="str">
        <f>VLOOKUP(C10,Лист2!$A$1:$B$252,2,FALSE)</f>
        <v>ПГУТИ</v>
      </c>
      <c r="E10" s="26">
        <v>24</v>
      </c>
      <c r="F10" s="26">
        <v>10</v>
      </c>
      <c r="G10" s="26">
        <v>9</v>
      </c>
      <c r="H10" s="27"/>
      <c r="I10" s="27"/>
      <c r="J10" s="27"/>
      <c r="K10" s="27"/>
      <c r="L10" s="27"/>
      <c r="M10" s="27"/>
      <c r="N10" s="28">
        <f t="shared" si="0"/>
        <v>43</v>
      </c>
      <c r="O10" s="29">
        <f t="shared" si="1"/>
        <v>9</v>
      </c>
      <c r="P10" s="29">
        <f t="shared" si="2"/>
        <v>3</v>
      </c>
      <c r="Q10" s="30" t="str">
        <f t="shared" si="3"/>
        <v>ж</v>
      </c>
      <c r="R10" s="31">
        <f t="shared" si="4"/>
        <v>9</v>
      </c>
      <c r="S10" s="32">
        <f>VLOOKUP(C10,Расчет3!$A$2:$C$102,2,FALSE)</f>
        <v>560.04</v>
      </c>
    </row>
    <row r="11" spans="1:19" ht="12.75">
      <c r="A11" s="5">
        <f t="shared" si="5"/>
        <v>10</v>
      </c>
      <c r="B11" s="5"/>
      <c r="C11" s="24" t="s">
        <v>273</v>
      </c>
      <c r="D11" s="5"/>
      <c r="E11" s="34">
        <v>200</v>
      </c>
      <c r="F11" s="34">
        <v>200</v>
      </c>
      <c r="G11" s="26">
        <v>10</v>
      </c>
      <c r="H11" s="27"/>
      <c r="I11" s="27"/>
      <c r="J11" s="27"/>
      <c r="K11" s="27"/>
      <c r="L11" s="27"/>
      <c r="M11" s="27"/>
      <c r="N11" s="28">
        <f t="shared" si="0"/>
        <v>410</v>
      </c>
      <c r="O11" s="29">
        <f t="shared" si="1"/>
        <v>10</v>
      </c>
      <c r="P11" s="29">
        <f t="shared" si="2"/>
        <v>1</v>
      </c>
      <c r="Q11" s="30" t="str">
        <f t="shared" si="3"/>
        <v>ж</v>
      </c>
      <c r="R11" s="31">
        <f t="shared" si="4"/>
        <v>10</v>
      </c>
      <c r="S11" s="32">
        <f>VLOOKUP(C11,Расчет3!$A$2:$C$102,2,FALSE)</f>
        <v>583.01</v>
      </c>
    </row>
    <row r="12" spans="1:19" ht="12.75">
      <c r="A12" s="5">
        <f t="shared" si="5"/>
        <v>11</v>
      </c>
      <c r="B12" s="5"/>
      <c r="C12" s="24" t="s">
        <v>234</v>
      </c>
      <c r="D12" s="5"/>
      <c r="E12" s="34">
        <v>200</v>
      </c>
      <c r="F12" s="26">
        <v>13</v>
      </c>
      <c r="G12" s="26">
        <v>11</v>
      </c>
      <c r="H12" s="27"/>
      <c r="I12" s="27"/>
      <c r="J12" s="27"/>
      <c r="K12" s="27"/>
      <c r="L12" s="27"/>
      <c r="M12" s="27"/>
      <c r="N12" s="28">
        <f t="shared" si="0"/>
        <v>224</v>
      </c>
      <c r="O12" s="29">
        <f t="shared" si="1"/>
        <v>11</v>
      </c>
      <c r="P12" s="29">
        <f t="shared" si="2"/>
        <v>2</v>
      </c>
      <c r="Q12" s="30" t="str">
        <f t="shared" si="3"/>
        <v>м</v>
      </c>
      <c r="R12" s="31">
        <f t="shared" si="4"/>
        <v>11</v>
      </c>
      <c r="S12" s="32">
        <f>VLOOKUP(C12,Расчет3!$A$2:$C$102,2,FALSE)</f>
        <v>588.39</v>
      </c>
    </row>
    <row r="13" spans="1:19" ht="12.75">
      <c r="A13" s="5">
        <f t="shared" si="5"/>
        <v>12</v>
      </c>
      <c r="B13" s="5"/>
      <c r="C13" s="24" t="s">
        <v>302</v>
      </c>
      <c r="D13" s="5"/>
      <c r="E13" s="34">
        <v>200</v>
      </c>
      <c r="F13" s="26">
        <v>25</v>
      </c>
      <c r="G13" s="26">
        <v>12</v>
      </c>
      <c r="H13" s="27"/>
      <c r="I13" s="27"/>
      <c r="J13" s="27"/>
      <c r="K13" s="27"/>
      <c r="L13" s="27"/>
      <c r="M13" s="27"/>
      <c r="N13" s="28">
        <f t="shared" si="0"/>
        <v>237</v>
      </c>
      <c r="O13" s="29">
        <f t="shared" si="1"/>
        <v>12</v>
      </c>
      <c r="P13" s="29">
        <f t="shared" si="2"/>
        <v>2</v>
      </c>
      <c r="Q13" s="30" t="str">
        <f t="shared" si="3"/>
        <v>ж</v>
      </c>
      <c r="R13" s="31">
        <f t="shared" si="4"/>
        <v>12</v>
      </c>
      <c r="S13" s="32">
        <f>VLOOKUP(C13,Расчет3!$A$2:$C$102,2,FALSE)</f>
        <v>524.5</v>
      </c>
    </row>
    <row r="14" spans="1:19" ht="12.75">
      <c r="A14" s="5">
        <f t="shared" si="5"/>
        <v>13</v>
      </c>
      <c r="B14" s="5"/>
      <c r="C14" s="24" t="s">
        <v>171</v>
      </c>
      <c r="D14" s="5"/>
      <c r="E14" s="34">
        <v>200</v>
      </c>
      <c r="F14" s="34">
        <v>200</v>
      </c>
      <c r="G14" s="26">
        <v>13</v>
      </c>
      <c r="H14" s="27"/>
      <c r="I14" s="27"/>
      <c r="J14" s="27"/>
      <c r="K14" s="27"/>
      <c r="L14" s="27"/>
      <c r="M14" s="27"/>
      <c r="N14" s="28">
        <f t="shared" si="0"/>
        <v>413</v>
      </c>
      <c r="O14" s="29">
        <f t="shared" si="1"/>
        <v>13</v>
      </c>
      <c r="P14" s="29">
        <f t="shared" si="2"/>
        <v>1</v>
      </c>
      <c r="Q14" s="30" t="str">
        <f t="shared" si="3"/>
        <v>м</v>
      </c>
      <c r="R14" s="31">
        <f t="shared" si="4"/>
        <v>13</v>
      </c>
      <c r="S14" s="32">
        <f>VLOOKUP(C14,Расчет3!$A$2:$C$102,2,FALSE)</f>
        <v>531.94</v>
      </c>
    </row>
    <row r="15" spans="1:19" ht="12.75">
      <c r="A15" s="5">
        <f t="shared" si="5"/>
        <v>14</v>
      </c>
      <c r="B15" s="5"/>
      <c r="C15" s="24" t="s">
        <v>281</v>
      </c>
      <c r="D15" s="5" t="str">
        <f>VLOOKUP(C15,Лист2!$A$1:$B$252,2,FALSE)</f>
        <v>ЦНТ</v>
      </c>
      <c r="E15" s="26">
        <v>19</v>
      </c>
      <c r="F15" s="26">
        <v>16</v>
      </c>
      <c r="G15" s="26">
        <v>14</v>
      </c>
      <c r="H15" s="27"/>
      <c r="I15" s="27"/>
      <c r="J15" s="27"/>
      <c r="K15" s="27"/>
      <c r="L15" s="27"/>
      <c r="M15" s="27"/>
      <c r="N15" s="28">
        <f t="shared" si="0"/>
        <v>49</v>
      </c>
      <c r="O15" s="29">
        <f t="shared" si="1"/>
        <v>14</v>
      </c>
      <c r="P15" s="29">
        <f t="shared" si="2"/>
        <v>3</v>
      </c>
      <c r="Q15" s="30" t="str">
        <f t="shared" si="3"/>
        <v>м</v>
      </c>
      <c r="R15" s="31">
        <f t="shared" si="4"/>
        <v>14</v>
      </c>
      <c r="S15" s="32">
        <f>VLOOKUP(C15,Расчет3!$A$2:$C$102,2,FALSE)</f>
        <v>493.1</v>
      </c>
    </row>
    <row r="16" spans="1:19" ht="12.75">
      <c r="A16" s="5">
        <f t="shared" si="5"/>
        <v>15</v>
      </c>
      <c r="B16" s="5"/>
      <c r="C16" s="24" t="s">
        <v>126</v>
      </c>
      <c r="D16" s="5" t="str">
        <f>VLOOKUP(C16,Лист2!$A$1:$B$252,2,FALSE)</f>
        <v>ЦНТ</v>
      </c>
      <c r="E16" s="26">
        <v>20</v>
      </c>
      <c r="F16" s="26">
        <v>18</v>
      </c>
      <c r="G16" s="26">
        <v>15</v>
      </c>
      <c r="H16" s="27"/>
      <c r="I16" s="27"/>
      <c r="J16" s="27"/>
      <c r="K16" s="27"/>
      <c r="L16" s="27"/>
      <c r="M16" s="27"/>
      <c r="N16" s="28">
        <f t="shared" si="0"/>
        <v>53</v>
      </c>
      <c r="O16" s="29">
        <f t="shared" si="1"/>
        <v>15</v>
      </c>
      <c r="P16" s="29">
        <f t="shared" si="2"/>
        <v>3</v>
      </c>
      <c r="Q16" s="30" t="str">
        <f t="shared" si="3"/>
        <v>м</v>
      </c>
      <c r="R16" s="31">
        <f t="shared" si="4"/>
        <v>15</v>
      </c>
      <c r="S16" s="32">
        <f>VLOOKUP(C16,Расчет3!$A$2:$C$102,2,FALSE)</f>
        <v>539.36</v>
      </c>
    </row>
    <row r="17" spans="1:19" ht="12.75">
      <c r="A17" s="5">
        <f t="shared" si="5"/>
        <v>16</v>
      </c>
      <c r="B17" s="5"/>
      <c r="C17" s="24" t="s">
        <v>205</v>
      </c>
      <c r="D17" s="5" t="str">
        <f>VLOOKUP(C17,Лист2!$A$1:$B$252,2,FALSE)</f>
        <v>СДЮСШОР 12</v>
      </c>
      <c r="E17" s="26">
        <v>15</v>
      </c>
      <c r="F17" s="26">
        <v>21</v>
      </c>
      <c r="G17" s="26">
        <v>16</v>
      </c>
      <c r="H17" s="27"/>
      <c r="I17" s="27"/>
      <c r="J17" s="27"/>
      <c r="K17" s="27"/>
      <c r="L17" s="27"/>
      <c r="M17" s="27"/>
      <c r="N17" s="28">
        <f t="shared" si="0"/>
        <v>52</v>
      </c>
      <c r="O17" s="29">
        <f t="shared" si="1"/>
        <v>15</v>
      </c>
      <c r="P17" s="29">
        <f t="shared" si="2"/>
        <v>3</v>
      </c>
      <c r="Q17" s="30" t="str">
        <f t="shared" si="3"/>
        <v>м</v>
      </c>
      <c r="R17" s="31">
        <f t="shared" si="4"/>
        <v>15</v>
      </c>
      <c r="S17" s="32">
        <f>VLOOKUP(C17,Расчет3!$A$2:$C$102,2,FALSE)</f>
        <v>564.58</v>
      </c>
    </row>
    <row r="18" spans="1:19" ht="12.75">
      <c r="A18" s="5">
        <f t="shared" si="5"/>
        <v>17</v>
      </c>
      <c r="B18" s="5"/>
      <c r="C18" s="24" t="s">
        <v>222</v>
      </c>
      <c r="D18" s="5" t="str">
        <f>VLOOKUP(C18,Лист2!$A$1:$B$252,2,FALSE)</f>
        <v>Энергия</v>
      </c>
      <c r="E18" s="26">
        <v>17</v>
      </c>
      <c r="F18" s="34">
        <v>200</v>
      </c>
      <c r="G18" s="26">
        <v>17</v>
      </c>
      <c r="H18" s="27"/>
      <c r="I18" s="27"/>
      <c r="J18" s="27"/>
      <c r="K18" s="27"/>
      <c r="L18" s="27"/>
      <c r="M18" s="27"/>
      <c r="N18" s="28">
        <f t="shared" si="0"/>
        <v>234</v>
      </c>
      <c r="O18" s="29">
        <f t="shared" si="1"/>
        <v>17</v>
      </c>
      <c r="P18" s="29">
        <f t="shared" si="2"/>
        <v>2</v>
      </c>
      <c r="Q18" s="30" t="str">
        <f t="shared" si="3"/>
        <v>м</v>
      </c>
      <c r="R18" s="31">
        <f t="shared" si="4"/>
        <v>17</v>
      </c>
      <c r="S18" s="32">
        <f>VLOOKUP(C18,Расчет3!$A$2:$C$102,2,FALSE)</f>
        <v>515.8</v>
      </c>
    </row>
    <row r="19" spans="1:19" ht="12.75">
      <c r="A19" s="5">
        <f t="shared" si="5"/>
        <v>18</v>
      </c>
      <c r="B19" s="5"/>
      <c r="C19" s="24" t="s">
        <v>303</v>
      </c>
      <c r="D19" s="5"/>
      <c r="E19" s="34">
        <v>200</v>
      </c>
      <c r="F19" s="26">
        <v>28</v>
      </c>
      <c r="G19" s="26">
        <v>18</v>
      </c>
      <c r="H19" s="27"/>
      <c r="I19" s="27"/>
      <c r="J19" s="27"/>
      <c r="K19" s="27"/>
      <c r="L19" s="27"/>
      <c r="M19" s="27"/>
      <c r="N19" s="28">
        <f t="shared" si="0"/>
        <v>246</v>
      </c>
      <c r="O19" s="29">
        <f t="shared" si="1"/>
        <v>18</v>
      </c>
      <c r="P19" s="29">
        <f t="shared" si="2"/>
        <v>2</v>
      </c>
      <c r="Q19" s="30" t="str">
        <f t="shared" si="3"/>
        <v>ж</v>
      </c>
      <c r="R19" s="31">
        <f t="shared" si="4"/>
        <v>18</v>
      </c>
      <c r="S19" s="32">
        <f>VLOOKUP(C19,Расчет3!$A$2:$C$102,2,FALSE)</f>
        <v>526.43</v>
      </c>
    </row>
    <row r="20" spans="1:19" ht="12.75">
      <c r="A20" s="5">
        <f t="shared" si="5"/>
        <v>19</v>
      </c>
      <c r="B20" s="5"/>
      <c r="C20" s="24" t="s">
        <v>301</v>
      </c>
      <c r="D20" s="5"/>
      <c r="E20" s="34">
        <v>200</v>
      </c>
      <c r="F20" s="26">
        <v>20</v>
      </c>
      <c r="G20" s="26">
        <v>19</v>
      </c>
      <c r="H20" s="27"/>
      <c r="I20" s="27"/>
      <c r="J20" s="27"/>
      <c r="K20" s="27"/>
      <c r="L20" s="27"/>
      <c r="M20" s="27"/>
      <c r="N20" s="28">
        <f t="shared" si="0"/>
        <v>239</v>
      </c>
      <c r="O20" s="29">
        <f t="shared" si="1"/>
        <v>19</v>
      </c>
      <c r="P20" s="29">
        <f t="shared" si="2"/>
        <v>2</v>
      </c>
      <c r="Q20" s="30" t="str">
        <f t="shared" si="3"/>
        <v>м</v>
      </c>
      <c r="R20" s="31">
        <f t="shared" si="4"/>
        <v>19</v>
      </c>
      <c r="S20" s="32">
        <f>VLOOKUP(C20,Расчет3!$A$2:$C$102,2,FALSE)</f>
        <v>362.58</v>
      </c>
    </row>
    <row r="21" spans="1:19" ht="12.75">
      <c r="A21" s="5">
        <f t="shared" si="5"/>
        <v>20</v>
      </c>
      <c r="B21" s="5"/>
      <c r="C21" s="24" t="s">
        <v>259</v>
      </c>
      <c r="D21" s="5"/>
      <c r="E21" s="34">
        <v>200</v>
      </c>
      <c r="F21" s="26">
        <v>23</v>
      </c>
      <c r="G21" s="26">
        <v>20</v>
      </c>
      <c r="H21" s="27"/>
      <c r="I21" s="27"/>
      <c r="J21" s="27"/>
      <c r="K21" s="27"/>
      <c r="L21" s="27"/>
      <c r="M21" s="27"/>
      <c r="N21" s="28">
        <f t="shared" si="0"/>
        <v>243</v>
      </c>
      <c r="O21" s="29">
        <f t="shared" si="1"/>
        <v>20</v>
      </c>
      <c r="P21" s="29">
        <f t="shared" si="2"/>
        <v>2</v>
      </c>
      <c r="Q21" s="30" t="str">
        <f t="shared" si="3"/>
        <v>м</v>
      </c>
      <c r="R21" s="31">
        <f t="shared" si="4"/>
        <v>20</v>
      </c>
      <c r="S21" s="32">
        <f>VLOOKUP(C21,Расчет3!$A$2:$C$102,2,FALSE)</f>
        <v>499.66</v>
      </c>
    </row>
    <row r="22" spans="1:19" ht="12.75">
      <c r="A22" s="5">
        <f t="shared" si="5"/>
        <v>21</v>
      </c>
      <c r="B22" s="5"/>
      <c r="C22" s="24" t="s">
        <v>265</v>
      </c>
      <c r="D22" s="5"/>
      <c r="E22" s="34">
        <v>200</v>
      </c>
      <c r="F22" s="26">
        <v>31</v>
      </c>
      <c r="G22" s="26">
        <v>21</v>
      </c>
      <c r="H22" s="27"/>
      <c r="I22" s="27"/>
      <c r="J22" s="27"/>
      <c r="K22" s="27"/>
      <c r="L22" s="27"/>
      <c r="M22" s="27"/>
      <c r="N22" s="28">
        <f t="shared" si="0"/>
        <v>252</v>
      </c>
      <c r="O22" s="29">
        <f t="shared" si="1"/>
        <v>21</v>
      </c>
      <c r="P22" s="29">
        <f t="shared" si="2"/>
        <v>2</v>
      </c>
      <c r="Q22" s="30" t="str">
        <f t="shared" si="3"/>
        <v>м</v>
      </c>
      <c r="R22" s="31">
        <f t="shared" si="4"/>
        <v>21</v>
      </c>
      <c r="S22" s="32">
        <f>VLOOKUP(C22,Расчет3!$A$2:$C$102,2,FALSE)</f>
        <v>485.3</v>
      </c>
    </row>
    <row r="23" spans="1:19" ht="12.75">
      <c r="A23" s="5">
        <f t="shared" si="5"/>
        <v>22</v>
      </c>
      <c r="B23" s="5"/>
      <c r="C23" s="24" t="s">
        <v>165</v>
      </c>
      <c r="D23" s="5"/>
      <c r="E23" s="34">
        <v>200</v>
      </c>
      <c r="F23" s="34">
        <v>200</v>
      </c>
      <c r="G23" s="26">
        <v>22</v>
      </c>
      <c r="H23" s="27"/>
      <c r="I23" s="27"/>
      <c r="J23" s="27"/>
      <c r="K23" s="27"/>
      <c r="L23" s="27"/>
      <c r="M23" s="27"/>
      <c r="N23" s="28">
        <f t="shared" si="0"/>
        <v>422</v>
      </c>
      <c r="O23" s="29">
        <f t="shared" si="1"/>
        <v>22</v>
      </c>
      <c r="P23" s="29">
        <f t="shared" si="2"/>
        <v>1</v>
      </c>
      <c r="Q23" s="30" t="str">
        <f t="shared" si="3"/>
        <v>м</v>
      </c>
      <c r="R23" s="31">
        <f t="shared" si="4"/>
        <v>22</v>
      </c>
      <c r="S23" s="32">
        <f>VLOOKUP(C23,Расчет3!$A$2:$C$102,2,FALSE)</f>
        <v>483.62</v>
      </c>
    </row>
    <row r="24" spans="1:19" ht="12.75">
      <c r="A24" s="5">
        <f t="shared" si="5"/>
        <v>23</v>
      </c>
      <c r="B24" s="5"/>
      <c r="C24" s="24" t="s">
        <v>207</v>
      </c>
      <c r="D24" s="5"/>
      <c r="E24" s="34">
        <v>200</v>
      </c>
      <c r="F24" s="34">
        <v>200</v>
      </c>
      <c r="G24" s="26">
        <v>23</v>
      </c>
      <c r="H24" s="27"/>
      <c r="I24" s="27"/>
      <c r="J24" s="27"/>
      <c r="K24" s="27"/>
      <c r="L24" s="27"/>
      <c r="M24" s="27"/>
      <c r="N24" s="28">
        <f t="shared" si="0"/>
        <v>423</v>
      </c>
      <c r="O24" s="29">
        <f t="shared" si="1"/>
        <v>23</v>
      </c>
      <c r="P24" s="29">
        <f t="shared" si="2"/>
        <v>1</v>
      </c>
      <c r="Q24" s="30" t="str">
        <f t="shared" si="3"/>
        <v>м</v>
      </c>
      <c r="R24" s="31">
        <f t="shared" si="4"/>
        <v>23</v>
      </c>
      <c r="S24" s="32">
        <f>VLOOKUP(C24,Расчет3!$A$2:$C$102,2,FALSE)</f>
        <v>474.54</v>
      </c>
    </row>
    <row r="25" spans="1:19" ht="12.75">
      <c r="A25" s="5">
        <f t="shared" si="5"/>
        <v>24</v>
      </c>
      <c r="B25" s="5"/>
      <c r="C25" s="24" t="s">
        <v>45</v>
      </c>
      <c r="D25" s="5" t="str">
        <f>VLOOKUP(C25,Лист2!$A$1:$B$252,2,FALSE)</f>
        <v>ЦНТ</v>
      </c>
      <c r="E25" s="26">
        <v>8</v>
      </c>
      <c r="F25" s="26">
        <v>14</v>
      </c>
      <c r="G25" s="26">
        <v>24</v>
      </c>
      <c r="H25" s="27"/>
      <c r="I25" s="27"/>
      <c r="J25" s="27"/>
      <c r="K25" s="27"/>
      <c r="L25" s="27"/>
      <c r="M25" s="27"/>
      <c r="N25" s="28">
        <f t="shared" si="0"/>
        <v>46</v>
      </c>
      <c r="O25" s="29">
        <f t="shared" si="1"/>
        <v>8</v>
      </c>
      <c r="P25" s="29">
        <f t="shared" si="2"/>
        <v>3</v>
      </c>
      <c r="Q25" s="30" t="str">
        <f t="shared" si="3"/>
        <v>м</v>
      </c>
      <c r="R25" s="31">
        <f t="shared" si="4"/>
        <v>8</v>
      </c>
      <c r="S25" s="32">
        <f>VLOOKUP(C25,Расчет3!$A$2:$C$102,2,FALSE)</f>
        <v>570.94</v>
      </c>
    </row>
    <row r="26" spans="1:19" ht="12.75">
      <c r="A26" s="5">
        <f t="shared" si="5"/>
        <v>25</v>
      </c>
      <c r="B26" s="5"/>
      <c r="C26" s="24" t="s">
        <v>457</v>
      </c>
      <c r="D26" s="5"/>
      <c r="E26" s="34">
        <v>200</v>
      </c>
      <c r="F26" s="35">
        <v>38</v>
      </c>
      <c r="G26" s="26">
        <v>25</v>
      </c>
      <c r="H26" s="27"/>
      <c r="I26" s="27"/>
      <c r="J26" s="27"/>
      <c r="K26" s="27"/>
      <c r="L26" s="27"/>
      <c r="M26" s="27"/>
      <c r="N26" s="28">
        <f t="shared" si="0"/>
        <v>263</v>
      </c>
      <c r="O26" s="29">
        <f t="shared" si="1"/>
        <v>25</v>
      </c>
      <c r="P26" s="29">
        <f t="shared" si="2"/>
        <v>2</v>
      </c>
      <c r="Q26" s="30" t="str">
        <f t="shared" si="3"/>
        <v>ж</v>
      </c>
      <c r="R26" s="31">
        <f t="shared" si="4"/>
        <v>25</v>
      </c>
      <c r="S26" s="32">
        <f>VLOOKUP(C26,Расчет3!$A$2:$C$102,2,FALSE)</f>
        <v>434.31</v>
      </c>
    </row>
    <row r="27" spans="1:19" ht="12.75">
      <c r="A27" s="5">
        <f t="shared" si="5"/>
        <v>26</v>
      </c>
      <c r="B27" s="5"/>
      <c r="C27" s="24" t="s">
        <v>194</v>
      </c>
      <c r="D27" s="5"/>
      <c r="E27" s="34">
        <v>200</v>
      </c>
      <c r="F27" s="34">
        <v>200</v>
      </c>
      <c r="G27" s="26">
        <v>26</v>
      </c>
      <c r="H27" s="27"/>
      <c r="I27" s="27"/>
      <c r="J27" s="27"/>
      <c r="K27" s="27"/>
      <c r="L27" s="27"/>
      <c r="M27" s="27"/>
      <c r="N27" s="28">
        <f t="shared" si="0"/>
        <v>426</v>
      </c>
      <c r="O27" s="29">
        <f t="shared" si="1"/>
        <v>26</v>
      </c>
      <c r="P27" s="29">
        <f t="shared" si="2"/>
        <v>1</v>
      </c>
      <c r="Q27" s="30" t="str">
        <f t="shared" si="3"/>
        <v>м</v>
      </c>
      <c r="R27" s="31">
        <f t="shared" si="4"/>
        <v>26</v>
      </c>
      <c r="S27" s="32">
        <f>VLOOKUP(C27,Расчет3!$A$2:$C$102,2,FALSE)</f>
        <v>420.73</v>
      </c>
    </row>
    <row r="28" spans="1:19" ht="12.75">
      <c r="A28" s="5">
        <f t="shared" si="5"/>
        <v>27</v>
      </c>
      <c r="B28" s="5"/>
      <c r="C28" s="24" t="s">
        <v>454</v>
      </c>
      <c r="D28" s="5" t="s">
        <v>80</v>
      </c>
      <c r="E28" s="26">
        <v>13</v>
      </c>
      <c r="F28" s="26">
        <v>30</v>
      </c>
      <c r="G28" s="26">
        <v>27</v>
      </c>
      <c r="H28" s="27"/>
      <c r="I28" s="27"/>
      <c r="J28" s="27"/>
      <c r="K28" s="27"/>
      <c r="L28" s="27"/>
      <c r="M28" s="27"/>
      <c r="N28" s="28">
        <f t="shared" si="0"/>
        <v>70</v>
      </c>
      <c r="O28" s="29">
        <f t="shared" si="1"/>
        <v>13</v>
      </c>
      <c r="P28" s="29">
        <f t="shared" si="2"/>
        <v>3</v>
      </c>
      <c r="Q28" s="30" t="str">
        <f t="shared" si="3"/>
        <v>ж</v>
      </c>
      <c r="R28" s="31">
        <f t="shared" si="4"/>
        <v>13</v>
      </c>
      <c r="S28" s="32">
        <f>VLOOKUP(C28,Расчет3!$A$2:$C$102,2,FALSE)</f>
        <v>489.3</v>
      </c>
    </row>
    <row r="29" spans="1:19" ht="12.75">
      <c r="A29" s="5">
        <f t="shared" si="5"/>
        <v>28</v>
      </c>
      <c r="B29" s="5"/>
      <c r="C29" s="24" t="s">
        <v>480</v>
      </c>
      <c r="D29" s="5"/>
      <c r="E29" s="34">
        <v>200</v>
      </c>
      <c r="F29" s="34">
        <v>200</v>
      </c>
      <c r="G29" s="26">
        <v>28</v>
      </c>
      <c r="H29" s="27"/>
      <c r="I29" s="27"/>
      <c r="J29" s="27"/>
      <c r="K29" s="27"/>
      <c r="L29" s="27"/>
      <c r="M29" s="27"/>
      <c r="N29" s="28">
        <f t="shared" si="0"/>
        <v>428</v>
      </c>
      <c r="O29" s="29">
        <f t="shared" si="1"/>
        <v>28</v>
      </c>
      <c r="P29" s="29">
        <f t="shared" si="2"/>
        <v>1</v>
      </c>
      <c r="Q29" s="30" t="str">
        <f t="shared" si="3"/>
        <v>м</v>
      </c>
      <c r="R29" s="31">
        <f t="shared" si="4"/>
        <v>28</v>
      </c>
      <c r="S29" s="32">
        <f>VLOOKUP(C29,Расчет3!$A$2:$C$102,2,FALSE)</f>
        <v>467.11</v>
      </c>
    </row>
    <row r="30" spans="1:19" ht="12.75">
      <c r="A30" s="5">
        <f t="shared" si="5"/>
        <v>29</v>
      </c>
      <c r="B30" s="5"/>
      <c r="C30" s="24" t="s">
        <v>243</v>
      </c>
      <c r="D30" s="5"/>
      <c r="E30" s="34">
        <v>200</v>
      </c>
      <c r="F30" s="34">
        <v>200</v>
      </c>
      <c r="G30" s="26">
        <v>29</v>
      </c>
      <c r="H30" s="27"/>
      <c r="I30" s="27"/>
      <c r="J30" s="27"/>
      <c r="K30" s="27"/>
      <c r="L30" s="27"/>
      <c r="M30" s="27"/>
      <c r="N30" s="28">
        <f t="shared" si="0"/>
        <v>429</v>
      </c>
      <c r="O30" s="29">
        <f t="shared" si="1"/>
        <v>29</v>
      </c>
      <c r="P30" s="29">
        <f t="shared" si="2"/>
        <v>1</v>
      </c>
      <c r="Q30" s="30" t="str">
        <f t="shared" si="3"/>
        <v>м</v>
      </c>
      <c r="R30" s="31">
        <f t="shared" si="4"/>
        <v>29</v>
      </c>
      <c r="S30" s="32">
        <f>VLOOKUP(C30,Расчет3!$A$2:$C$102,2,FALSE)</f>
        <v>544.09</v>
      </c>
    </row>
    <row r="31" spans="1:19" ht="12.75">
      <c r="A31" s="5">
        <f t="shared" si="5"/>
        <v>30</v>
      </c>
      <c r="B31" s="5"/>
      <c r="C31" s="24" t="s">
        <v>456</v>
      </c>
      <c r="D31" s="5" t="s">
        <v>19</v>
      </c>
      <c r="E31" s="36">
        <v>28</v>
      </c>
      <c r="F31" s="35">
        <v>36</v>
      </c>
      <c r="G31" s="26">
        <v>30</v>
      </c>
      <c r="H31" s="27"/>
      <c r="I31" s="27"/>
      <c r="J31" s="27"/>
      <c r="K31" s="27"/>
      <c r="L31" s="27"/>
      <c r="M31" s="27"/>
      <c r="N31" s="28">
        <f t="shared" si="0"/>
        <v>94</v>
      </c>
      <c r="O31" s="29">
        <f t="shared" si="1"/>
        <v>28</v>
      </c>
      <c r="P31" s="29">
        <f t="shared" si="2"/>
        <v>3</v>
      </c>
      <c r="Q31" s="30" t="str">
        <f t="shared" si="3"/>
        <v>м</v>
      </c>
      <c r="R31" s="31">
        <f t="shared" si="4"/>
        <v>28</v>
      </c>
      <c r="S31" s="32">
        <f>VLOOKUP(C31,Расчет3!$A$2:$C$102,2,FALSE)</f>
        <v>265.49</v>
      </c>
    </row>
    <row r="32" spans="1:19" ht="12.75">
      <c r="A32" s="5">
        <f t="shared" si="5"/>
        <v>31</v>
      </c>
      <c r="B32" s="5"/>
      <c r="C32" s="24" t="s">
        <v>46</v>
      </c>
      <c r="D32" s="5" t="str">
        <f>VLOOKUP(C32,Лист2!$A$1:$B$252,2,FALSE)</f>
        <v>ЦНТ</v>
      </c>
      <c r="E32" s="26">
        <v>22</v>
      </c>
      <c r="F32" s="35">
        <v>37</v>
      </c>
      <c r="G32" s="26">
        <v>31</v>
      </c>
      <c r="H32" s="27"/>
      <c r="I32" s="27"/>
      <c r="J32" s="27"/>
      <c r="K32" s="27"/>
      <c r="L32" s="27"/>
      <c r="M32" s="27"/>
      <c r="N32" s="28">
        <f t="shared" si="0"/>
        <v>90</v>
      </c>
      <c r="O32" s="29">
        <f t="shared" si="1"/>
        <v>22</v>
      </c>
      <c r="P32" s="29">
        <f t="shared" si="2"/>
        <v>3</v>
      </c>
      <c r="Q32" s="30" t="str">
        <f t="shared" si="3"/>
        <v>м</v>
      </c>
      <c r="R32" s="31">
        <f t="shared" si="4"/>
        <v>22</v>
      </c>
      <c r="S32" s="32">
        <f>VLOOKUP(C32,Расчет3!$A$2:$C$102,2,FALSE)</f>
        <v>440.04</v>
      </c>
    </row>
    <row r="33" spans="1:19" ht="12.75">
      <c r="A33" s="5">
        <f t="shared" si="5"/>
        <v>32</v>
      </c>
      <c r="B33" s="5"/>
      <c r="C33" s="24" t="s">
        <v>142</v>
      </c>
      <c r="D33" s="5" t="str">
        <f>VLOOKUP(C33,Лист2!$A$1:$B$252,2,FALSE)</f>
        <v> </v>
      </c>
      <c r="E33" s="26">
        <v>10</v>
      </c>
      <c r="F33" s="34">
        <v>200</v>
      </c>
      <c r="G33" s="26">
        <v>32</v>
      </c>
      <c r="H33" s="27"/>
      <c r="I33" s="27"/>
      <c r="J33" s="27"/>
      <c r="K33" s="27"/>
      <c r="L33" s="27"/>
      <c r="M33" s="27"/>
      <c r="N33" s="28">
        <f t="shared" si="0"/>
        <v>242</v>
      </c>
      <c r="O33" s="29">
        <f t="shared" si="1"/>
        <v>10</v>
      </c>
      <c r="P33" s="29">
        <f t="shared" si="2"/>
        <v>2</v>
      </c>
      <c r="Q33" s="30" t="str">
        <f t="shared" si="3"/>
        <v>м</v>
      </c>
      <c r="R33" s="31">
        <f t="shared" si="4"/>
        <v>10</v>
      </c>
      <c r="S33" s="32">
        <f>VLOOKUP(C33,Расчет3!$A$2:$C$102,2,FALSE)</f>
        <v>488.28</v>
      </c>
    </row>
    <row r="34" spans="1:19" ht="12.75">
      <c r="A34" s="5">
        <f t="shared" si="5"/>
        <v>33</v>
      </c>
      <c r="B34" s="5"/>
      <c r="C34" s="24" t="s">
        <v>287</v>
      </c>
      <c r="D34" s="5" t="str">
        <f>VLOOKUP(C34,Лист2!$A$1:$B$252,2,FALSE)</f>
        <v>Мегафон</v>
      </c>
      <c r="E34" s="35">
        <v>26</v>
      </c>
      <c r="F34" s="26">
        <v>32</v>
      </c>
      <c r="G34" s="26">
        <v>33</v>
      </c>
      <c r="H34" s="27"/>
      <c r="I34" s="27"/>
      <c r="J34" s="27"/>
      <c r="K34" s="27"/>
      <c r="L34" s="27"/>
      <c r="M34" s="27"/>
      <c r="N34" s="28">
        <f t="shared" si="0"/>
        <v>91</v>
      </c>
      <c r="O34" s="29">
        <f t="shared" si="1"/>
        <v>26</v>
      </c>
      <c r="P34" s="29">
        <f t="shared" si="2"/>
        <v>3</v>
      </c>
      <c r="Q34" s="30" t="str">
        <f t="shared" si="3"/>
        <v>м</v>
      </c>
      <c r="R34" s="31">
        <f t="shared" si="4"/>
        <v>26</v>
      </c>
      <c r="S34" s="32">
        <f>VLOOKUP(C34,Расчет3!$A$2:$C$102,2,FALSE)</f>
        <v>425.84</v>
      </c>
    </row>
    <row r="35" spans="1:19" ht="12.75">
      <c r="A35" s="5">
        <f t="shared" si="5"/>
        <v>34</v>
      </c>
      <c r="B35" s="5"/>
      <c r="C35" s="24" t="s">
        <v>85</v>
      </c>
      <c r="D35" s="5"/>
      <c r="E35" s="34">
        <v>200</v>
      </c>
      <c r="F35" s="26">
        <v>24</v>
      </c>
      <c r="G35" s="26">
        <v>34</v>
      </c>
      <c r="H35" s="27"/>
      <c r="I35" s="27"/>
      <c r="J35" s="27"/>
      <c r="K35" s="27"/>
      <c r="L35" s="27"/>
      <c r="M35" s="27"/>
      <c r="N35" s="28">
        <f t="shared" si="0"/>
        <v>258</v>
      </c>
      <c r="O35" s="29">
        <f t="shared" si="1"/>
        <v>24</v>
      </c>
      <c r="P35" s="29">
        <f t="shared" si="2"/>
        <v>2</v>
      </c>
      <c r="Q35" s="30" t="str">
        <f t="shared" si="3"/>
        <v>м</v>
      </c>
      <c r="R35" s="31">
        <f t="shared" si="4"/>
        <v>24</v>
      </c>
      <c r="S35" s="32">
        <f>VLOOKUP(C35,Расчет3!$A$2:$C$102,2,FALSE)</f>
        <v>460.15</v>
      </c>
    </row>
    <row r="36" spans="1:19" ht="12.75">
      <c r="A36" s="5">
        <f t="shared" si="5"/>
        <v>35</v>
      </c>
      <c r="B36" s="5"/>
      <c r="C36" s="24" t="s">
        <v>52</v>
      </c>
      <c r="D36" s="5"/>
      <c r="E36" s="34">
        <v>200</v>
      </c>
      <c r="F36" s="34">
        <v>200</v>
      </c>
      <c r="G36" s="26">
        <v>35</v>
      </c>
      <c r="H36" s="27"/>
      <c r="I36" s="27"/>
      <c r="J36" s="27"/>
      <c r="K36" s="27"/>
      <c r="L36" s="27"/>
      <c r="M36" s="27"/>
      <c r="N36" s="28">
        <f t="shared" si="0"/>
        <v>435</v>
      </c>
      <c r="O36" s="29">
        <f t="shared" si="1"/>
        <v>35</v>
      </c>
      <c r="P36" s="29">
        <f t="shared" si="2"/>
        <v>1</v>
      </c>
      <c r="Q36" s="30" t="str">
        <f t="shared" si="3"/>
        <v>м</v>
      </c>
      <c r="R36" s="31">
        <f t="shared" si="4"/>
        <v>35</v>
      </c>
      <c r="S36" s="32">
        <f>VLOOKUP(C36,Расчет3!$A$2:$C$102,2,FALSE)</f>
        <v>399.35</v>
      </c>
    </row>
    <row r="37" spans="1:19" ht="12.75">
      <c r="A37" s="5">
        <f t="shared" si="5"/>
        <v>36</v>
      </c>
      <c r="B37" s="5"/>
      <c r="C37" s="24" t="s">
        <v>230</v>
      </c>
      <c r="D37" s="5"/>
      <c r="E37" s="34">
        <v>200</v>
      </c>
      <c r="F37" s="34">
        <v>200</v>
      </c>
      <c r="G37" s="26">
        <v>36</v>
      </c>
      <c r="H37" s="27"/>
      <c r="I37" s="27"/>
      <c r="J37" s="27"/>
      <c r="K37" s="27"/>
      <c r="L37" s="27"/>
      <c r="M37" s="27"/>
      <c r="N37" s="28">
        <f t="shared" si="0"/>
        <v>436</v>
      </c>
      <c r="O37" s="29">
        <f t="shared" si="1"/>
        <v>36</v>
      </c>
      <c r="P37" s="29">
        <f t="shared" si="2"/>
        <v>1</v>
      </c>
      <c r="Q37" s="30" t="str">
        <f t="shared" si="3"/>
        <v>м</v>
      </c>
      <c r="R37" s="31">
        <f t="shared" si="4"/>
        <v>36</v>
      </c>
      <c r="S37" s="32">
        <f>VLOOKUP(C37,Расчет3!$A$2:$C$102,2,FALSE)</f>
        <v>487.01</v>
      </c>
    </row>
    <row r="38" spans="1:19" ht="12.75">
      <c r="A38" s="5">
        <f t="shared" si="5"/>
        <v>37</v>
      </c>
      <c r="B38" s="5"/>
      <c r="C38" s="24" t="s">
        <v>461</v>
      </c>
      <c r="D38" s="5"/>
      <c r="E38" s="34">
        <v>200</v>
      </c>
      <c r="F38" s="35">
        <v>54</v>
      </c>
      <c r="G38" s="35">
        <v>37</v>
      </c>
      <c r="H38" s="27"/>
      <c r="I38" s="27"/>
      <c r="J38" s="27"/>
      <c r="K38" s="27"/>
      <c r="L38" s="27"/>
      <c r="M38" s="27"/>
      <c r="N38" s="28">
        <f t="shared" si="0"/>
        <v>291</v>
      </c>
      <c r="O38" s="29">
        <f t="shared" si="1"/>
        <v>37</v>
      </c>
      <c r="P38" s="29">
        <f t="shared" si="2"/>
        <v>2</v>
      </c>
      <c r="Q38" s="30" t="str">
        <f t="shared" si="3"/>
        <v>м</v>
      </c>
      <c r="R38" s="31">
        <f t="shared" si="4"/>
        <v>37</v>
      </c>
      <c r="S38" s="32">
        <f>VLOOKUP(C38,Расчет3!$A$2:$C$102,2,FALSE)</f>
        <v>299.61</v>
      </c>
    </row>
    <row r="39" spans="1:19" ht="12.75">
      <c r="A39" s="5">
        <f t="shared" si="5"/>
        <v>38</v>
      </c>
      <c r="B39" s="5"/>
      <c r="C39" s="24" t="s">
        <v>481</v>
      </c>
      <c r="D39" s="5"/>
      <c r="E39" s="34">
        <v>200</v>
      </c>
      <c r="F39" s="34">
        <v>200</v>
      </c>
      <c r="G39" s="35">
        <v>38</v>
      </c>
      <c r="H39" s="27"/>
      <c r="I39" s="27"/>
      <c r="J39" s="27"/>
      <c r="K39" s="27"/>
      <c r="L39" s="27"/>
      <c r="M39" s="27"/>
      <c r="N39" s="28">
        <f t="shared" si="0"/>
        <v>438</v>
      </c>
      <c r="O39" s="29">
        <f t="shared" si="1"/>
        <v>38</v>
      </c>
      <c r="P39" s="29">
        <f t="shared" si="2"/>
        <v>1</v>
      </c>
      <c r="Q39" s="30" t="str">
        <f t="shared" si="3"/>
        <v>м</v>
      </c>
      <c r="R39" s="31">
        <f t="shared" si="4"/>
        <v>38</v>
      </c>
      <c r="S39" s="32">
        <f>VLOOKUP(C39,Расчет3!$A$2:$C$102,2,FALSE)</f>
        <v>400.01</v>
      </c>
    </row>
    <row r="40" spans="1:19" ht="12.75">
      <c r="A40" s="5">
        <f t="shared" si="5"/>
        <v>39</v>
      </c>
      <c r="B40" s="5"/>
      <c r="C40" s="24" t="s">
        <v>299</v>
      </c>
      <c r="D40" s="5"/>
      <c r="E40" s="34">
        <v>200</v>
      </c>
      <c r="F40" s="35">
        <v>48</v>
      </c>
      <c r="G40" s="35">
        <v>39</v>
      </c>
      <c r="H40" s="27"/>
      <c r="I40" s="27"/>
      <c r="J40" s="27"/>
      <c r="K40" s="27"/>
      <c r="L40" s="27"/>
      <c r="M40" s="27"/>
      <c r="N40" s="28">
        <f t="shared" si="0"/>
        <v>287</v>
      </c>
      <c r="O40" s="29">
        <f t="shared" si="1"/>
        <v>39</v>
      </c>
      <c r="P40" s="29">
        <f t="shared" si="2"/>
        <v>2</v>
      </c>
      <c r="Q40" s="30" t="str">
        <f t="shared" si="3"/>
        <v>м</v>
      </c>
      <c r="R40" s="31">
        <f t="shared" si="4"/>
        <v>39</v>
      </c>
      <c r="S40" s="32">
        <f>VLOOKUP(C40,Расчет3!$A$2:$C$102,2,FALSE)</f>
        <v>347.09</v>
      </c>
    </row>
    <row r="41" spans="1:19" ht="12.75">
      <c r="A41" s="5">
        <f t="shared" si="5"/>
        <v>40</v>
      </c>
      <c r="B41" s="5"/>
      <c r="C41" s="24" t="s">
        <v>295</v>
      </c>
      <c r="D41" s="5" t="str">
        <f>VLOOKUP(C41,Лист2!$A$1:$B$252,2,FALSE)</f>
        <v>Нигина</v>
      </c>
      <c r="E41" s="35">
        <v>34</v>
      </c>
      <c r="F41" s="35">
        <v>49</v>
      </c>
      <c r="G41" s="35">
        <v>40</v>
      </c>
      <c r="H41" s="27"/>
      <c r="I41" s="27"/>
      <c r="J41" s="27"/>
      <c r="K41" s="27"/>
      <c r="L41" s="27"/>
      <c r="M41" s="27"/>
      <c r="N41" s="28">
        <f t="shared" si="0"/>
        <v>123</v>
      </c>
      <c r="O41" s="29">
        <f t="shared" si="1"/>
        <v>34</v>
      </c>
      <c r="P41" s="29">
        <f t="shared" si="2"/>
        <v>3</v>
      </c>
      <c r="Q41" s="30" t="str">
        <f t="shared" si="3"/>
        <v>м</v>
      </c>
      <c r="R41" s="31">
        <f t="shared" si="4"/>
        <v>34</v>
      </c>
      <c r="S41" s="32">
        <f>VLOOKUP(C41,Расчет3!$A$2:$C$102,2,FALSE)</f>
        <v>346.06</v>
      </c>
    </row>
    <row r="42" spans="1:19" ht="12.75">
      <c r="A42" s="5">
        <f t="shared" si="5"/>
        <v>41</v>
      </c>
      <c r="B42" s="5"/>
      <c r="C42" s="24" t="s">
        <v>247</v>
      </c>
      <c r="D42" s="5"/>
      <c r="E42" s="34">
        <v>200</v>
      </c>
      <c r="F42" s="34">
        <v>200</v>
      </c>
      <c r="G42" s="35">
        <v>41</v>
      </c>
      <c r="H42" s="27"/>
      <c r="I42" s="27"/>
      <c r="J42" s="27"/>
      <c r="K42" s="27"/>
      <c r="L42" s="27"/>
      <c r="M42" s="27"/>
      <c r="N42" s="28">
        <f t="shared" si="0"/>
        <v>441</v>
      </c>
      <c r="O42" s="29">
        <f t="shared" si="1"/>
        <v>41</v>
      </c>
      <c r="P42" s="29">
        <f t="shared" si="2"/>
        <v>1</v>
      </c>
      <c r="Q42" s="30" t="str">
        <f t="shared" si="3"/>
        <v>м</v>
      </c>
      <c r="R42" s="31">
        <f t="shared" si="4"/>
        <v>41</v>
      </c>
      <c r="S42" s="32">
        <f>VLOOKUP(C42,Расчет3!$A$2:$C$102,2,FALSE)</f>
        <v>335.53</v>
      </c>
    </row>
    <row r="43" spans="1:19" ht="12.75">
      <c r="A43" s="5">
        <f t="shared" si="5"/>
        <v>42</v>
      </c>
      <c r="B43" s="5"/>
      <c r="C43" s="24" t="s">
        <v>304</v>
      </c>
      <c r="D43" s="5"/>
      <c r="E43" s="34">
        <v>200</v>
      </c>
      <c r="F43" s="35">
        <v>47</v>
      </c>
      <c r="G43" s="35">
        <v>42</v>
      </c>
      <c r="H43" s="27"/>
      <c r="I43" s="27"/>
      <c r="J43" s="27"/>
      <c r="K43" s="27"/>
      <c r="L43" s="27"/>
      <c r="M43" s="27"/>
      <c r="N43" s="28">
        <f t="shared" si="0"/>
        <v>289</v>
      </c>
      <c r="O43" s="29">
        <f t="shared" si="1"/>
        <v>42</v>
      </c>
      <c r="P43" s="29">
        <f t="shared" si="2"/>
        <v>2</v>
      </c>
      <c r="Q43" s="30" t="str">
        <f t="shared" si="3"/>
        <v>м</v>
      </c>
      <c r="R43" s="31">
        <f t="shared" si="4"/>
        <v>42</v>
      </c>
      <c r="S43" s="32">
        <f>VLOOKUP(C43,Расчет3!$A$2:$C$102,2,FALSE)</f>
        <v>386.45</v>
      </c>
    </row>
    <row r="44" spans="1:19" ht="12.75">
      <c r="A44" s="5">
        <f t="shared" si="5"/>
        <v>43</v>
      </c>
      <c r="B44" s="5"/>
      <c r="C44" s="24" t="s">
        <v>459</v>
      </c>
      <c r="D44" s="5"/>
      <c r="E44" s="34">
        <v>200</v>
      </c>
      <c r="F44" s="35">
        <v>46</v>
      </c>
      <c r="G44" s="35">
        <v>43</v>
      </c>
      <c r="H44" s="27"/>
      <c r="I44" s="27"/>
      <c r="J44" s="27"/>
      <c r="K44" s="27"/>
      <c r="L44" s="27"/>
      <c r="M44" s="27"/>
      <c r="N44" s="28">
        <f t="shared" si="0"/>
        <v>289</v>
      </c>
      <c r="O44" s="29">
        <f t="shared" si="1"/>
        <v>43</v>
      </c>
      <c r="P44" s="29">
        <f t="shared" si="2"/>
        <v>2</v>
      </c>
      <c r="Q44" s="30" t="str">
        <f t="shared" si="3"/>
        <v>м</v>
      </c>
      <c r="R44" s="31">
        <f t="shared" si="4"/>
        <v>43</v>
      </c>
      <c r="S44" s="32">
        <f>VLOOKUP(C44,Расчет3!$A$2:$C$102,2,FALSE)</f>
        <v>448.69</v>
      </c>
    </row>
    <row r="45" spans="1:19" ht="12.75">
      <c r="A45" s="5">
        <f t="shared" si="5"/>
        <v>44</v>
      </c>
      <c r="B45" s="5"/>
      <c r="C45" s="24" t="s">
        <v>306</v>
      </c>
      <c r="D45" s="5"/>
      <c r="E45" s="34">
        <v>200</v>
      </c>
      <c r="F45" s="35">
        <v>53</v>
      </c>
      <c r="G45" s="35">
        <v>44</v>
      </c>
      <c r="H45" s="27"/>
      <c r="I45" s="27"/>
      <c r="J45" s="27"/>
      <c r="K45" s="27"/>
      <c r="L45" s="27"/>
      <c r="M45" s="27"/>
      <c r="N45" s="28">
        <f t="shared" si="0"/>
        <v>297</v>
      </c>
      <c r="O45" s="29">
        <f t="shared" si="1"/>
        <v>44</v>
      </c>
      <c r="P45" s="29">
        <f t="shared" si="2"/>
        <v>2</v>
      </c>
      <c r="Q45" s="30" t="str">
        <f t="shared" si="3"/>
        <v>м</v>
      </c>
      <c r="R45" s="31">
        <f t="shared" si="4"/>
        <v>44</v>
      </c>
      <c r="S45" s="32">
        <f>VLOOKUP(C45,Расчет3!$A$2:$C$102,2,FALSE)</f>
        <v>303.35</v>
      </c>
    </row>
    <row r="46" spans="1:19" ht="12.75">
      <c r="A46" s="5">
        <f t="shared" si="5"/>
        <v>45</v>
      </c>
      <c r="B46" s="5"/>
      <c r="C46" s="24" t="s">
        <v>178</v>
      </c>
      <c r="D46" s="5"/>
      <c r="E46" s="34">
        <v>200</v>
      </c>
      <c r="F46" s="35">
        <v>56</v>
      </c>
      <c r="G46" s="35">
        <v>45</v>
      </c>
      <c r="H46" s="27"/>
      <c r="I46" s="27"/>
      <c r="J46" s="27"/>
      <c r="K46" s="27"/>
      <c r="L46" s="27"/>
      <c r="M46" s="27"/>
      <c r="N46" s="28">
        <f t="shared" si="0"/>
        <v>301</v>
      </c>
      <c r="O46" s="29">
        <f t="shared" si="1"/>
        <v>45</v>
      </c>
      <c r="P46" s="29">
        <f t="shared" si="2"/>
        <v>2</v>
      </c>
      <c r="Q46" s="30" t="str">
        <f t="shared" si="3"/>
        <v>м</v>
      </c>
      <c r="R46" s="31">
        <f t="shared" si="4"/>
        <v>45</v>
      </c>
      <c r="S46" s="32">
        <f>VLOOKUP(C46,Расчет3!$A$2:$C$102,2,FALSE)</f>
        <v>397.41</v>
      </c>
    </row>
    <row r="47" spans="1:19" ht="12.75">
      <c r="A47" s="5">
        <f t="shared" si="5"/>
        <v>46</v>
      </c>
      <c r="B47" s="5"/>
      <c r="C47" s="24" t="s">
        <v>502</v>
      </c>
      <c r="D47" s="5"/>
      <c r="E47" s="34">
        <v>200</v>
      </c>
      <c r="F47" s="34">
        <v>200</v>
      </c>
      <c r="G47" s="35">
        <v>46</v>
      </c>
      <c r="H47" s="27"/>
      <c r="I47" s="27"/>
      <c r="J47" s="27"/>
      <c r="K47" s="27"/>
      <c r="L47" s="27"/>
      <c r="M47" s="27"/>
      <c r="N47" s="28">
        <f t="shared" si="0"/>
        <v>446</v>
      </c>
      <c r="O47" s="29">
        <f t="shared" si="1"/>
        <v>46</v>
      </c>
      <c r="P47" s="29">
        <f t="shared" si="2"/>
        <v>1</v>
      </c>
      <c r="Q47" s="30" t="str">
        <f t="shared" si="3"/>
        <v>м</v>
      </c>
      <c r="R47" s="31">
        <f t="shared" si="4"/>
        <v>46</v>
      </c>
      <c r="S47" s="32">
        <v>459.52</v>
      </c>
    </row>
    <row r="48" spans="1:19" ht="12.75">
      <c r="A48" s="5">
        <f t="shared" si="5"/>
        <v>47</v>
      </c>
      <c r="B48" s="5"/>
      <c r="C48" s="24" t="s">
        <v>127</v>
      </c>
      <c r="D48" s="5"/>
      <c r="E48" s="34">
        <v>200</v>
      </c>
      <c r="F48" s="35">
        <v>41</v>
      </c>
      <c r="G48" s="35">
        <v>47</v>
      </c>
      <c r="H48" s="27"/>
      <c r="I48" s="27"/>
      <c r="J48" s="27"/>
      <c r="K48" s="27"/>
      <c r="L48" s="27"/>
      <c r="M48" s="27"/>
      <c r="N48" s="28">
        <f t="shared" si="0"/>
        <v>288</v>
      </c>
      <c r="O48" s="29">
        <f t="shared" si="1"/>
        <v>41</v>
      </c>
      <c r="P48" s="29">
        <f t="shared" si="2"/>
        <v>2</v>
      </c>
      <c r="Q48" s="30" t="str">
        <f t="shared" si="3"/>
        <v>м</v>
      </c>
      <c r="R48" s="31">
        <f t="shared" si="4"/>
        <v>41</v>
      </c>
      <c r="S48" s="32">
        <f>VLOOKUP(C48,Расчет3!$A$2:$C$102,2,FALSE)</f>
        <v>422.14</v>
      </c>
    </row>
    <row r="49" spans="1:19" ht="12.75">
      <c r="A49" s="5">
        <f t="shared" si="5"/>
        <v>48</v>
      </c>
      <c r="B49" s="5"/>
      <c r="C49" s="24" t="s">
        <v>60</v>
      </c>
      <c r="D49" s="5" t="s">
        <v>78</v>
      </c>
      <c r="E49" s="35">
        <v>35</v>
      </c>
      <c r="F49" s="35">
        <v>39</v>
      </c>
      <c r="G49" s="35">
        <v>48</v>
      </c>
      <c r="H49" s="27"/>
      <c r="I49" s="27"/>
      <c r="J49" s="27"/>
      <c r="K49" s="27"/>
      <c r="L49" s="27"/>
      <c r="M49" s="27"/>
      <c r="N49" s="28">
        <f t="shared" si="0"/>
        <v>122</v>
      </c>
      <c r="O49" s="29">
        <f t="shared" si="1"/>
        <v>35</v>
      </c>
      <c r="P49" s="29">
        <f t="shared" si="2"/>
        <v>3</v>
      </c>
      <c r="Q49" s="30" t="str">
        <f t="shared" si="3"/>
        <v>м</v>
      </c>
      <c r="R49" s="31">
        <f t="shared" si="4"/>
        <v>35</v>
      </c>
      <c r="S49" s="32">
        <f>VLOOKUP(C49,Расчет3!$A$2:$C$102,2,FALSE)</f>
        <v>375.48</v>
      </c>
    </row>
    <row r="50" spans="1:19" ht="12.75">
      <c r="A50" s="5">
        <f t="shared" si="5"/>
        <v>49</v>
      </c>
      <c r="B50" s="5"/>
      <c r="C50" s="24" t="s">
        <v>123</v>
      </c>
      <c r="D50" s="5"/>
      <c r="E50" s="34">
        <v>200</v>
      </c>
      <c r="F50" s="34">
        <v>200</v>
      </c>
      <c r="G50" s="35">
        <v>49</v>
      </c>
      <c r="H50" s="27"/>
      <c r="I50" s="27"/>
      <c r="J50" s="27"/>
      <c r="K50" s="27"/>
      <c r="L50" s="27"/>
      <c r="M50" s="27"/>
      <c r="N50" s="28">
        <f t="shared" si="0"/>
        <v>449</v>
      </c>
      <c r="O50" s="29">
        <f t="shared" si="1"/>
        <v>49</v>
      </c>
      <c r="P50" s="29">
        <f t="shared" si="2"/>
        <v>1</v>
      </c>
      <c r="Q50" s="30" t="str">
        <f t="shared" si="3"/>
        <v>м</v>
      </c>
      <c r="R50" s="31">
        <f t="shared" si="4"/>
        <v>49</v>
      </c>
      <c r="S50" s="32">
        <f>VLOOKUP(C50,Расчет3!$A$2:$C$102,2,FALSE)</f>
        <v>391.02</v>
      </c>
    </row>
    <row r="51" spans="1:19" ht="12.75">
      <c r="A51" s="5">
        <f t="shared" si="5"/>
        <v>50</v>
      </c>
      <c r="B51" s="5"/>
      <c r="C51" s="24" t="s">
        <v>360</v>
      </c>
      <c r="D51" s="5" t="s">
        <v>3</v>
      </c>
      <c r="E51" s="35">
        <v>37</v>
      </c>
      <c r="F51" s="35">
        <v>43</v>
      </c>
      <c r="G51" s="35">
        <v>50</v>
      </c>
      <c r="H51" s="27"/>
      <c r="I51" s="27"/>
      <c r="J51" s="27"/>
      <c r="K51" s="27"/>
      <c r="L51" s="27"/>
      <c r="M51" s="27"/>
      <c r="N51" s="28">
        <f t="shared" si="0"/>
        <v>130</v>
      </c>
      <c r="O51" s="29">
        <f t="shared" si="1"/>
        <v>37</v>
      </c>
      <c r="P51" s="29">
        <f t="shared" si="2"/>
        <v>3</v>
      </c>
      <c r="Q51" s="30" t="str">
        <f t="shared" si="3"/>
        <v>м</v>
      </c>
      <c r="R51" s="31">
        <f t="shared" si="4"/>
        <v>37</v>
      </c>
      <c r="S51" s="32">
        <f>VLOOKUP(C51,Расчет3!$A$2:$C$102,2,FALSE)</f>
        <v>249.52</v>
      </c>
    </row>
    <row r="52" spans="1:19" ht="12.75">
      <c r="A52" s="5">
        <f t="shared" si="5"/>
        <v>51</v>
      </c>
      <c r="B52" s="5"/>
      <c r="C52" s="24" t="s">
        <v>252</v>
      </c>
      <c r="D52" s="5"/>
      <c r="E52" s="34">
        <v>200</v>
      </c>
      <c r="F52" s="34">
        <v>200</v>
      </c>
      <c r="G52" s="35">
        <v>51</v>
      </c>
      <c r="H52" s="27"/>
      <c r="I52" s="27"/>
      <c r="J52" s="27"/>
      <c r="K52" s="27"/>
      <c r="L52" s="27"/>
      <c r="M52" s="27"/>
      <c r="N52" s="28">
        <f t="shared" si="0"/>
        <v>451</v>
      </c>
      <c r="O52" s="29">
        <f t="shared" si="1"/>
        <v>51</v>
      </c>
      <c r="P52" s="29">
        <f t="shared" si="2"/>
        <v>1</v>
      </c>
      <c r="Q52" s="30" t="str">
        <f t="shared" si="3"/>
        <v>м</v>
      </c>
      <c r="R52" s="31">
        <f t="shared" si="4"/>
        <v>51</v>
      </c>
      <c r="S52" s="32">
        <f>VLOOKUP(C52,Расчет3!$A$2:$C$102,2,FALSE)</f>
        <v>314.49</v>
      </c>
    </row>
    <row r="53" spans="1:19" ht="12.75">
      <c r="A53" s="5">
        <f t="shared" si="5"/>
        <v>52</v>
      </c>
      <c r="B53" s="5"/>
      <c r="C53" s="24" t="s">
        <v>185</v>
      </c>
      <c r="D53" s="5" t="str">
        <f>VLOOKUP(C53,Лист2!$A$1:$B$252,2,FALSE)</f>
        <v>СГЭУ</v>
      </c>
      <c r="E53" s="35">
        <v>32</v>
      </c>
      <c r="F53" s="35">
        <v>50</v>
      </c>
      <c r="G53" s="35">
        <v>52</v>
      </c>
      <c r="H53" s="27"/>
      <c r="I53" s="27"/>
      <c r="J53" s="27"/>
      <c r="K53" s="27"/>
      <c r="L53" s="27"/>
      <c r="M53" s="27"/>
      <c r="N53" s="28">
        <f t="shared" si="0"/>
        <v>134</v>
      </c>
      <c r="O53" s="29">
        <f t="shared" si="1"/>
        <v>32</v>
      </c>
      <c r="P53" s="29">
        <f t="shared" si="2"/>
        <v>3</v>
      </c>
      <c r="Q53" s="30" t="str">
        <f t="shared" si="3"/>
        <v>м</v>
      </c>
      <c r="R53" s="31">
        <f t="shared" si="4"/>
        <v>32</v>
      </c>
      <c r="S53" s="32">
        <f>VLOOKUP(C53,Расчет3!$A$2:$C$102,2,FALSE)</f>
        <v>306.06</v>
      </c>
    </row>
    <row r="54" spans="1:19" ht="12.75">
      <c r="A54" s="5">
        <f t="shared" si="5"/>
        <v>53</v>
      </c>
      <c r="B54" s="5"/>
      <c r="C54" s="24" t="s">
        <v>149</v>
      </c>
      <c r="D54" s="5" t="str">
        <f>VLOOKUP(C54,Лист2!$A$1:$B$252,2,FALSE)</f>
        <v>ЦНТ</v>
      </c>
      <c r="E54" s="26">
        <v>23</v>
      </c>
      <c r="F54" s="35">
        <v>60</v>
      </c>
      <c r="G54" s="35">
        <v>53</v>
      </c>
      <c r="H54" s="27"/>
      <c r="I54" s="27"/>
      <c r="J54" s="27"/>
      <c r="K54" s="27"/>
      <c r="L54" s="27"/>
      <c r="M54" s="27"/>
      <c r="N54" s="28">
        <f t="shared" si="0"/>
        <v>136</v>
      </c>
      <c r="O54" s="29">
        <f t="shared" si="1"/>
        <v>23</v>
      </c>
      <c r="P54" s="29">
        <f t="shared" si="2"/>
        <v>3</v>
      </c>
      <c r="Q54" s="30" t="str">
        <f t="shared" si="3"/>
        <v>м</v>
      </c>
      <c r="R54" s="31">
        <f t="shared" si="4"/>
        <v>23</v>
      </c>
      <c r="S54" s="32">
        <f>VLOOKUP(C54,Расчет3!$A$2:$C$102,2,FALSE)</f>
        <v>378.3</v>
      </c>
    </row>
    <row r="55" spans="1:19" ht="12.75">
      <c r="A55" s="5">
        <f t="shared" si="5"/>
        <v>54</v>
      </c>
      <c r="B55" s="5"/>
      <c r="C55" s="24" t="s">
        <v>128</v>
      </c>
      <c r="D55" s="5"/>
      <c r="E55" s="34">
        <v>200</v>
      </c>
      <c r="F55" s="34">
        <v>200</v>
      </c>
      <c r="G55" s="35">
        <v>54</v>
      </c>
      <c r="H55" s="27"/>
      <c r="I55" s="27"/>
      <c r="J55" s="27"/>
      <c r="K55" s="27"/>
      <c r="L55" s="27"/>
      <c r="M55" s="27"/>
      <c r="N55" s="28">
        <f t="shared" si="0"/>
        <v>454</v>
      </c>
      <c r="O55" s="29">
        <f t="shared" si="1"/>
        <v>54</v>
      </c>
      <c r="P55" s="29">
        <f t="shared" si="2"/>
        <v>1</v>
      </c>
      <c r="Q55" s="30" t="str">
        <f t="shared" si="3"/>
        <v>ж</v>
      </c>
      <c r="R55" s="31">
        <f t="shared" si="4"/>
        <v>54</v>
      </c>
      <c r="S55" s="32">
        <f>VLOOKUP(C55,Расчет3!$A$2:$C$102,2,FALSE)</f>
        <v>375.99</v>
      </c>
    </row>
    <row r="56" spans="1:19" ht="12.75">
      <c r="A56" s="5">
        <f t="shared" si="5"/>
        <v>55</v>
      </c>
      <c r="B56" s="5"/>
      <c r="C56" s="24" t="s">
        <v>33</v>
      </c>
      <c r="D56" s="5"/>
      <c r="E56" s="34">
        <v>200</v>
      </c>
      <c r="F56" s="35">
        <v>58</v>
      </c>
      <c r="G56" s="35">
        <v>55</v>
      </c>
      <c r="H56" s="27"/>
      <c r="I56" s="27"/>
      <c r="J56" s="27"/>
      <c r="K56" s="27"/>
      <c r="L56" s="27"/>
      <c r="M56" s="27"/>
      <c r="N56" s="28">
        <f t="shared" si="0"/>
        <v>313</v>
      </c>
      <c r="O56" s="29">
        <f t="shared" si="1"/>
        <v>55</v>
      </c>
      <c r="P56" s="29">
        <f t="shared" si="2"/>
        <v>2</v>
      </c>
      <c r="Q56" s="30" t="str">
        <f t="shared" si="3"/>
        <v>м</v>
      </c>
      <c r="R56" s="31">
        <f t="shared" si="4"/>
        <v>55</v>
      </c>
      <c r="S56" s="32">
        <f>VLOOKUP(C56,Расчет3!$A$2:$C$102,2,FALSE)</f>
        <v>351.17</v>
      </c>
    </row>
    <row r="57" spans="1:19" ht="12.75">
      <c r="A57" s="5">
        <f t="shared" si="5"/>
        <v>56</v>
      </c>
      <c r="B57" s="5"/>
      <c r="C57" s="24" t="s">
        <v>96</v>
      </c>
      <c r="D57" s="5" t="str">
        <f>VLOOKUP(C57,Лист2!$A$1:$B$252,2,FALSE)</f>
        <v>Кинель-Черкассы</v>
      </c>
      <c r="E57" s="35">
        <v>33</v>
      </c>
      <c r="F57" s="35">
        <v>45</v>
      </c>
      <c r="G57" s="35">
        <v>56</v>
      </c>
      <c r="H57" s="27"/>
      <c r="I57" s="27"/>
      <c r="J57" s="27"/>
      <c r="K57" s="27"/>
      <c r="L57" s="27"/>
      <c r="M57" s="27"/>
      <c r="N57" s="28">
        <f t="shared" si="0"/>
        <v>134</v>
      </c>
      <c r="O57" s="29">
        <f t="shared" si="1"/>
        <v>33</v>
      </c>
      <c r="P57" s="29">
        <f t="shared" si="2"/>
        <v>3</v>
      </c>
      <c r="Q57" s="30" t="str">
        <f t="shared" si="3"/>
        <v>м</v>
      </c>
      <c r="R57" s="31">
        <f t="shared" si="4"/>
        <v>33</v>
      </c>
      <c r="S57" s="32">
        <f>VLOOKUP(C57,Расчет3!$A$2:$C$102,2,FALSE)</f>
        <v>386.6</v>
      </c>
    </row>
    <row r="58" spans="1:19" ht="12.75">
      <c r="A58" s="5">
        <f t="shared" si="5"/>
        <v>57</v>
      </c>
      <c r="B58" s="5"/>
      <c r="C58" s="24" t="s">
        <v>191</v>
      </c>
      <c r="D58" s="5" t="str">
        <f>VLOOKUP(C58,Лист2!$A$1:$B$252,2,FALSE)</f>
        <v>СГАУ</v>
      </c>
      <c r="E58" s="35">
        <v>39</v>
      </c>
      <c r="F58" s="35">
        <v>57</v>
      </c>
      <c r="G58" s="35">
        <v>57</v>
      </c>
      <c r="H58" s="27"/>
      <c r="I58" s="27"/>
      <c r="J58" s="27"/>
      <c r="K58" s="27"/>
      <c r="L58" s="27"/>
      <c r="M58" s="27"/>
      <c r="N58" s="28">
        <f t="shared" si="0"/>
        <v>153</v>
      </c>
      <c r="O58" s="29">
        <f t="shared" si="1"/>
        <v>39</v>
      </c>
      <c r="P58" s="29">
        <f t="shared" si="2"/>
        <v>3</v>
      </c>
      <c r="Q58" s="30" t="str">
        <f t="shared" si="3"/>
        <v>ж</v>
      </c>
      <c r="R58" s="31">
        <f t="shared" si="4"/>
        <v>39</v>
      </c>
      <c r="S58" s="32">
        <f>VLOOKUP(C58,Расчет3!$A$2:$C$102,2,FALSE)</f>
        <v>339.56</v>
      </c>
    </row>
    <row r="59" spans="1:19" ht="12.75">
      <c r="A59" s="5">
        <f t="shared" si="5"/>
        <v>58</v>
      </c>
      <c r="B59" s="5"/>
      <c r="C59" s="24" t="s">
        <v>186</v>
      </c>
      <c r="D59" s="5"/>
      <c r="E59" s="34">
        <v>200</v>
      </c>
      <c r="F59" s="34">
        <v>200</v>
      </c>
      <c r="G59" s="35">
        <v>58</v>
      </c>
      <c r="H59" s="27"/>
      <c r="I59" s="27"/>
      <c r="J59" s="27"/>
      <c r="K59" s="27"/>
      <c r="L59" s="27"/>
      <c r="M59" s="27"/>
      <c r="N59" s="28">
        <f t="shared" si="0"/>
        <v>458</v>
      </c>
      <c r="O59" s="29">
        <f t="shared" si="1"/>
        <v>58</v>
      </c>
      <c r="P59" s="29">
        <f t="shared" si="2"/>
        <v>1</v>
      </c>
      <c r="Q59" s="30" t="str">
        <f t="shared" si="3"/>
        <v>м</v>
      </c>
      <c r="R59" s="31">
        <f t="shared" si="4"/>
        <v>58</v>
      </c>
      <c r="S59" s="32">
        <f>VLOOKUP(C59,Расчет3!$A$2:$C$102,2,FALSE)</f>
        <v>200.98</v>
      </c>
    </row>
    <row r="60" spans="1:19" ht="12.75">
      <c r="A60" s="5">
        <f t="shared" si="5"/>
        <v>59</v>
      </c>
      <c r="B60" s="5"/>
      <c r="C60" s="24" t="s">
        <v>463</v>
      </c>
      <c r="D60" s="5" t="s">
        <v>11</v>
      </c>
      <c r="E60" s="35">
        <v>42</v>
      </c>
      <c r="F60" s="37">
        <v>65</v>
      </c>
      <c r="G60" s="35">
        <v>59</v>
      </c>
      <c r="H60" s="27"/>
      <c r="I60" s="27"/>
      <c r="J60" s="27"/>
      <c r="K60" s="27"/>
      <c r="L60" s="27"/>
      <c r="M60" s="27"/>
      <c r="N60" s="28">
        <f t="shared" si="0"/>
        <v>166</v>
      </c>
      <c r="O60" s="29">
        <f t="shared" si="1"/>
        <v>42</v>
      </c>
      <c r="P60" s="29">
        <f t="shared" si="2"/>
        <v>3</v>
      </c>
      <c r="Q60" s="30" t="str">
        <f t="shared" si="3"/>
        <v>м</v>
      </c>
      <c r="R60" s="31">
        <f t="shared" si="4"/>
        <v>42</v>
      </c>
      <c r="S60" s="32">
        <f>VLOOKUP(C60,Расчет3!$A$2:$C$102,2,FALSE)</f>
        <v>395.81</v>
      </c>
    </row>
    <row r="61" spans="1:19" ht="12.75">
      <c r="A61" s="5">
        <f t="shared" si="5"/>
        <v>60</v>
      </c>
      <c r="B61" s="5"/>
      <c r="C61" s="24" t="s">
        <v>18</v>
      </c>
      <c r="D61" s="5" t="str">
        <f>VLOOKUP(C61,Лист2!$A$1:$B$252,2,FALSE)</f>
        <v>Тольятти</v>
      </c>
      <c r="E61" s="35">
        <v>29</v>
      </c>
      <c r="F61" s="35">
        <v>42</v>
      </c>
      <c r="G61" s="35">
        <v>60</v>
      </c>
      <c r="H61" s="27"/>
      <c r="I61" s="27"/>
      <c r="J61" s="27"/>
      <c r="K61" s="27"/>
      <c r="L61" s="27"/>
      <c r="M61" s="27"/>
      <c r="N61" s="28">
        <f t="shared" si="0"/>
        <v>131</v>
      </c>
      <c r="O61" s="29">
        <f t="shared" si="1"/>
        <v>29</v>
      </c>
      <c r="P61" s="29">
        <f t="shared" si="2"/>
        <v>3</v>
      </c>
      <c r="Q61" s="30" t="str">
        <f t="shared" si="3"/>
        <v>м</v>
      </c>
      <c r="R61" s="31">
        <f t="shared" si="4"/>
        <v>29</v>
      </c>
      <c r="S61" s="32">
        <f>VLOOKUP(C61,Расчет3!$A$2:$C$102,2,FALSE)</f>
        <v>400.92</v>
      </c>
    </row>
    <row r="62" spans="1:19" ht="12.75">
      <c r="A62" s="5">
        <f t="shared" si="5"/>
        <v>61</v>
      </c>
      <c r="B62" s="5"/>
      <c r="C62" s="24" t="s">
        <v>483</v>
      </c>
      <c r="D62" s="5"/>
      <c r="E62" s="34">
        <v>200</v>
      </c>
      <c r="F62" s="34">
        <v>200</v>
      </c>
      <c r="G62" s="35">
        <v>61</v>
      </c>
      <c r="H62" s="27"/>
      <c r="I62" s="27"/>
      <c r="J62" s="27"/>
      <c r="K62" s="27"/>
      <c r="L62" s="27"/>
      <c r="M62" s="27"/>
      <c r="N62" s="28">
        <f t="shared" si="0"/>
        <v>461</v>
      </c>
      <c r="O62" s="29">
        <f t="shared" si="1"/>
        <v>61</v>
      </c>
      <c r="P62" s="29">
        <f t="shared" si="2"/>
        <v>1</v>
      </c>
      <c r="Q62" s="30" t="str">
        <f t="shared" si="3"/>
        <v>м</v>
      </c>
      <c r="R62" s="31">
        <f t="shared" si="4"/>
        <v>61</v>
      </c>
      <c r="S62" s="32">
        <f>VLOOKUP(C62,Расчет3!$A$2:$C$102,2,FALSE)</f>
        <v>354.14</v>
      </c>
    </row>
    <row r="63" spans="1:19" ht="12.75">
      <c r="A63" s="5">
        <f t="shared" si="5"/>
        <v>62</v>
      </c>
      <c r="B63" s="5"/>
      <c r="C63" s="24" t="s">
        <v>129</v>
      </c>
      <c r="D63" s="5"/>
      <c r="E63" s="34">
        <v>200</v>
      </c>
      <c r="F63" s="34">
        <v>200</v>
      </c>
      <c r="G63" s="35">
        <v>62</v>
      </c>
      <c r="H63" s="27"/>
      <c r="I63" s="27"/>
      <c r="J63" s="27"/>
      <c r="K63" s="27"/>
      <c r="L63" s="27"/>
      <c r="M63" s="27"/>
      <c r="N63" s="28">
        <f t="shared" si="0"/>
        <v>462</v>
      </c>
      <c r="O63" s="29">
        <f t="shared" si="1"/>
        <v>62</v>
      </c>
      <c r="P63" s="29">
        <f t="shared" si="2"/>
        <v>1</v>
      </c>
      <c r="Q63" s="30" t="str">
        <f t="shared" si="3"/>
        <v>м</v>
      </c>
      <c r="R63" s="31">
        <f t="shared" si="4"/>
        <v>62</v>
      </c>
      <c r="S63" s="32">
        <f>VLOOKUP(C63,Расчет3!$A$2:$C$102,2,FALSE)</f>
        <v>257.42</v>
      </c>
    </row>
    <row r="64" spans="1:19" ht="12.75">
      <c r="A64" s="5">
        <f t="shared" si="5"/>
        <v>63</v>
      </c>
      <c r="B64" s="5"/>
      <c r="C64" s="24" t="s">
        <v>464</v>
      </c>
      <c r="D64" s="5" t="s">
        <v>71</v>
      </c>
      <c r="E64" s="38">
        <v>63</v>
      </c>
      <c r="F64" s="37">
        <v>67</v>
      </c>
      <c r="G64" s="35">
        <v>63</v>
      </c>
      <c r="H64" s="27"/>
      <c r="I64" s="27"/>
      <c r="J64" s="27"/>
      <c r="K64" s="27"/>
      <c r="L64" s="27"/>
      <c r="M64" s="27"/>
      <c r="N64" s="28">
        <f t="shared" si="0"/>
        <v>193</v>
      </c>
      <c r="O64" s="29">
        <f t="shared" si="1"/>
        <v>63</v>
      </c>
      <c r="P64" s="29">
        <f t="shared" si="2"/>
        <v>3</v>
      </c>
      <c r="Q64" s="30" t="str">
        <f t="shared" si="3"/>
        <v>м</v>
      </c>
      <c r="R64" s="31">
        <f t="shared" si="4"/>
        <v>63</v>
      </c>
      <c r="S64" s="32">
        <f>VLOOKUP(C64,Расчет3!$A$2:$C$102,2,FALSE)</f>
        <v>225.36</v>
      </c>
    </row>
    <row r="65" spans="1:19" ht="12.75">
      <c r="A65" s="5">
        <f t="shared" si="5"/>
        <v>64</v>
      </c>
      <c r="B65" s="5"/>
      <c r="C65" s="24" t="s">
        <v>66</v>
      </c>
      <c r="D65" s="5" t="str">
        <f>VLOOKUP(C65,Лист2!$A$1:$B$252,2,FALSE)</f>
        <v>СГЭУ</v>
      </c>
      <c r="E65" s="26">
        <v>16</v>
      </c>
      <c r="F65" s="26">
        <v>35</v>
      </c>
      <c r="G65" s="35">
        <v>64</v>
      </c>
      <c r="H65" s="27"/>
      <c r="I65" s="27"/>
      <c r="J65" s="27"/>
      <c r="K65" s="27"/>
      <c r="L65" s="27"/>
      <c r="M65" s="27"/>
      <c r="N65" s="28">
        <f t="shared" si="0"/>
        <v>115</v>
      </c>
      <c r="O65" s="29">
        <f t="shared" si="1"/>
        <v>16</v>
      </c>
      <c r="P65" s="29">
        <f t="shared" si="2"/>
        <v>3</v>
      </c>
      <c r="Q65" s="30" t="str">
        <f t="shared" si="3"/>
        <v>ж</v>
      </c>
      <c r="R65" s="31">
        <f t="shared" si="4"/>
        <v>16</v>
      </c>
      <c r="S65" s="32">
        <f>VLOOKUP(C65,Расчет3!$A$2:$C$102,2,FALSE)</f>
        <v>381.58</v>
      </c>
    </row>
    <row r="66" spans="1:19" ht="12.75">
      <c r="A66" s="5">
        <f t="shared" si="5"/>
        <v>65</v>
      </c>
      <c r="B66" s="5"/>
      <c r="C66" s="24" t="s">
        <v>87</v>
      </c>
      <c r="D66" s="5"/>
      <c r="E66" s="34">
        <v>200</v>
      </c>
      <c r="F66" s="34">
        <v>200</v>
      </c>
      <c r="G66" s="35">
        <v>65</v>
      </c>
      <c r="H66" s="27"/>
      <c r="I66" s="27"/>
      <c r="J66" s="27"/>
      <c r="K66" s="27"/>
      <c r="L66" s="27"/>
      <c r="M66" s="27"/>
      <c r="N66" s="28">
        <f aca="true" t="shared" si="6" ref="N66:N129">SUM(E66:M66)</f>
        <v>465</v>
      </c>
      <c r="O66" s="29">
        <f aca="true" t="shared" si="7" ref="O66:O129">N66-LARGE(E66:M66,1)-LARGE(E66:M66,2)</f>
        <v>65</v>
      </c>
      <c r="P66" s="29">
        <f aca="true" t="shared" si="8" ref="P66:P129">COUNTIF(E66:M66,"&lt;200")</f>
        <v>1</v>
      </c>
      <c r="Q66" s="30" t="str">
        <f aca="true" t="shared" si="9" ref="Q66:Q129">IF(ISNUMBER(SEARCH("Игорь",C66))+ISNUMBER(SEARCH("Илья",C66))+ISNUMBER(SEARCH("Никита",C66))+ISNUMBER(SEARCH("Данила",C66)),"м",IF((RIGHT(C66,1)="а")+(RIGHT(C66,1)="я")+(RIGHT(C66,1)="ь"),"ж","м"))</f>
        <v>ж</v>
      </c>
      <c r="R66" s="31">
        <f aca="true" t="shared" si="10" ref="R66:R129">SMALL(E66:M66,1)</f>
        <v>65</v>
      </c>
      <c r="S66" s="32">
        <f>VLOOKUP(C66,Расчет3!$A$2:$C$102,2,FALSE)</f>
        <v>240.01</v>
      </c>
    </row>
    <row r="67" spans="1:19" ht="12.75">
      <c r="A67" s="5">
        <f aca="true" t="shared" si="11" ref="A67:A130">A66+1</f>
        <v>66</v>
      </c>
      <c r="B67" s="5"/>
      <c r="C67" s="24" t="s">
        <v>226</v>
      </c>
      <c r="D67" s="5"/>
      <c r="E67" s="34">
        <v>200</v>
      </c>
      <c r="F67" s="35">
        <v>55</v>
      </c>
      <c r="G67" s="35">
        <v>66</v>
      </c>
      <c r="H67" s="27"/>
      <c r="I67" s="27"/>
      <c r="J67" s="27"/>
      <c r="K67" s="27"/>
      <c r="L67" s="27"/>
      <c r="M67" s="27"/>
      <c r="N67" s="28">
        <f t="shared" si="6"/>
        <v>321</v>
      </c>
      <c r="O67" s="29">
        <f t="shared" si="7"/>
        <v>55</v>
      </c>
      <c r="P67" s="29">
        <f t="shared" si="8"/>
        <v>2</v>
      </c>
      <c r="Q67" s="30" t="str">
        <f t="shared" si="9"/>
        <v>м</v>
      </c>
      <c r="R67" s="31">
        <f t="shared" si="10"/>
        <v>55</v>
      </c>
      <c r="S67" s="32">
        <f>VLOOKUP(C67,Расчет3!$A$2:$C$102,2,FALSE)</f>
        <v>217.83</v>
      </c>
    </row>
    <row r="68" spans="1:19" ht="12.75">
      <c r="A68" s="5">
        <f t="shared" si="11"/>
        <v>67</v>
      </c>
      <c r="B68" s="5"/>
      <c r="C68" s="24" t="s">
        <v>484</v>
      </c>
      <c r="D68" s="5"/>
      <c r="E68" s="34">
        <v>200</v>
      </c>
      <c r="F68" s="34">
        <v>200</v>
      </c>
      <c r="G68" s="37">
        <v>67</v>
      </c>
      <c r="H68" s="27"/>
      <c r="I68" s="27"/>
      <c r="J68" s="27"/>
      <c r="K68" s="27"/>
      <c r="L68" s="27"/>
      <c r="M68" s="27"/>
      <c r="N68" s="28">
        <f t="shared" si="6"/>
        <v>467</v>
      </c>
      <c r="O68" s="29">
        <f t="shared" si="7"/>
        <v>67</v>
      </c>
      <c r="P68" s="29">
        <f t="shared" si="8"/>
        <v>1</v>
      </c>
      <c r="Q68" s="30" t="str">
        <f t="shared" si="9"/>
        <v>м</v>
      </c>
      <c r="R68" s="31">
        <f t="shared" si="10"/>
        <v>67</v>
      </c>
      <c r="S68" s="32">
        <f>VLOOKUP(C68,Расчет3!$A$2:$C$102,2,FALSE)</f>
        <v>268.57</v>
      </c>
    </row>
    <row r="69" spans="1:19" ht="12.75">
      <c r="A69" s="5">
        <f t="shared" si="11"/>
        <v>68</v>
      </c>
      <c r="B69" s="5"/>
      <c r="C69" s="24" t="s">
        <v>485</v>
      </c>
      <c r="D69" s="5" t="s">
        <v>24</v>
      </c>
      <c r="E69" s="37">
        <v>57</v>
      </c>
      <c r="F69" s="34">
        <v>200</v>
      </c>
      <c r="G69" s="37">
        <v>68</v>
      </c>
      <c r="H69" s="27"/>
      <c r="I69" s="27"/>
      <c r="J69" s="27"/>
      <c r="K69" s="27"/>
      <c r="L69" s="27"/>
      <c r="M69" s="27"/>
      <c r="N69" s="28">
        <f t="shared" si="6"/>
        <v>325</v>
      </c>
      <c r="O69" s="29">
        <f t="shared" si="7"/>
        <v>57</v>
      </c>
      <c r="P69" s="29">
        <f t="shared" si="8"/>
        <v>2</v>
      </c>
      <c r="Q69" s="30" t="str">
        <f t="shared" si="9"/>
        <v>м</v>
      </c>
      <c r="R69" s="31">
        <f t="shared" si="10"/>
        <v>57</v>
      </c>
      <c r="S69" s="32">
        <f>VLOOKUP(C69,Расчет3!$A$2:$C$102,2,FALSE)</f>
        <v>287.43</v>
      </c>
    </row>
    <row r="70" spans="1:19" ht="12.75">
      <c r="A70" s="5">
        <f t="shared" si="11"/>
        <v>69</v>
      </c>
      <c r="B70" s="5"/>
      <c r="C70" s="24" t="s">
        <v>486</v>
      </c>
      <c r="D70" s="5"/>
      <c r="E70" s="34">
        <v>200</v>
      </c>
      <c r="F70" s="34">
        <v>200</v>
      </c>
      <c r="G70" s="37">
        <v>69</v>
      </c>
      <c r="H70" s="27"/>
      <c r="I70" s="27"/>
      <c r="J70" s="27"/>
      <c r="K70" s="27"/>
      <c r="L70" s="27"/>
      <c r="M70" s="27"/>
      <c r="N70" s="28">
        <f t="shared" si="6"/>
        <v>469</v>
      </c>
      <c r="O70" s="29">
        <f t="shared" si="7"/>
        <v>69</v>
      </c>
      <c r="P70" s="29">
        <f t="shared" si="8"/>
        <v>1</v>
      </c>
      <c r="Q70" s="30" t="str">
        <f t="shared" si="9"/>
        <v>м</v>
      </c>
      <c r="R70" s="31">
        <f t="shared" si="10"/>
        <v>69</v>
      </c>
      <c r="S70" s="32">
        <f>VLOOKUP(C70,Расчет3!$A$2:$C$102,2,FALSE)</f>
        <v>233.47</v>
      </c>
    </row>
    <row r="71" spans="1:19" ht="12.75">
      <c r="A71" s="5">
        <f t="shared" si="11"/>
        <v>70</v>
      </c>
      <c r="B71" s="5"/>
      <c r="C71" s="24" t="s">
        <v>315</v>
      </c>
      <c r="D71" s="5" t="str">
        <f>VLOOKUP(C71,Лист2!$A$1:$B$252,2,FALSE)</f>
        <v>Красный Яр</v>
      </c>
      <c r="E71" s="35">
        <v>44</v>
      </c>
      <c r="F71" s="37">
        <v>74</v>
      </c>
      <c r="G71" s="37">
        <v>70</v>
      </c>
      <c r="H71" s="27"/>
      <c r="I71" s="27"/>
      <c r="J71" s="27"/>
      <c r="K71" s="27"/>
      <c r="L71" s="27"/>
      <c r="M71" s="27"/>
      <c r="N71" s="28">
        <f t="shared" si="6"/>
        <v>188</v>
      </c>
      <c r="O71" s="29">
        <f t="shared" si="7"/>
        <v>44</v>
      </c>
      <c r="P71" s="29">
        <f t="shared" si="8"/>
        <v>3</v>
      </c>
      <c r="Q71" s="30" t="str">
        <f t="shared" si="9"/>
        <v>ж</v>
      </c>
      <c r="R71" s="31">
        <f t="shared" si="10"/>
        <v>44</v>
      </c>
      <c r="S71" s="32">
        <f>VLOOKUP(C71,Расчет3!$A$2:$C$102,2,FALSE)</f>
        <v>256.68</v>
      </c>
    </row>
    <row r="72" spans="1:19" ht="12.75">
      <c r="A72" s="5">
        <f t="shared" si="11"/>
        <v>71</v>
      </c>
      <c r="B72" s="5"/>
      <c r="C72" s="24" t="s">
        <v>38</v>
      </c>
      <c r="D72" s="5"/>
      <c r="E72" s="34">
        <v>200</v>
      </c>
      <c r="F72" s="37">
        <v>69</v>
      </c>
      <c r="G72" s="37">
        <v>71</v>
      </c>
      <c r="H72" s="27"/>
      <c r="I72" s="27"/>
      <c r="J72" s="27"/>
      <c r="K72" s="27"/>
      <c r="L72" s="27"/>
      <c r="M72" s="27"/>
      <c r="N72" s="28">
        <f t="shared" si="6"/>
        <v>340</v>
      </c>
      <c r="O72" s="29">
        <f t="shared" si="7"/>
        <v>69</v>
      </c>
      <c r="P72" s="29">
        <f t="shared" si="8"/>
        <v>2</v>
      </c>
      <c r="Q72" s="30" t="str">
        <f t="shared" si="9"/>
        <v>м</v>
      </c>
      <c r="R72" s="31">
        <f t="shared" si="10"/>
        <v>69</v>
      </c>
      <c r="S72" s="32">
        <f>VLOOKUP(C72,Расчет3!$A$2:$C$102,2,FALSE)</f>
        <v>294.02</v>
      </c>
    </row>
    <row r="73" spans="1:19" ht="12.75">
      <c r="A73" s="5">
        <f t="shared" si="11"/>
        <v>72</v>
      </c>
      <c r="B73" s="5"/>
      <c r="C73" s="24" t="s">
        <v>32</v>
      </c>
      <c r="D73" s="5" t="str">
        <f>VLOOKUP(C73,Лист2!$A$1:$B$252,2,FALSE)</f>
        <v>Сбербанк</v>
      </c>
      <c r="E73" s="37">
        <v>53</v>
      </c>
      <c r="F73" s="34">
        <v>200</v>
      </c>
      <c r="G73" s="37">
        <v>72</v>
      </c>
      <c r="H73" s="27"/>
      <c r="I73" s="27"/>
      <c r="J73" s="27"/>
      <c r="K73" s="27"/>
      <c r="L73" s="27"/>
      <c r="M73" s="27"/>
      <c r="N73" s="28">
        <f t="shared" si="6"/>
        <v>325</v>
      </c>
      <c r="O73" s="29">
        <f t="shared" si="7"/>
        <v>53</v>
      </c>
      <c r="P73" s="29">
        <f t="shared" si="8"/>
        <v>2</v>
      </c>
      <c r="Q73" s="30" t="str">
        <f t="shared" si="9"/>
        <v>м</v>
      </c>
      <c r="R73" s="31">
        <f t="shared" si="10"/>
        <v>53</v>
      </c>
      <c r="S73" s="32">
        <f>VLOOKUP(C73,Расчет3!$A$2:$C$102,2,FALSE)</f>
        <v>282.36</v>
      </c>
    </row>
    <row r="74" spans="1:19" ht="12.75">
      <c r="A74" s="5">
        <f t="shared" si="11"/>
        <v>73</v>
      </c>
      <c r="B74" s="5"/>
      <c r="C74" s="24" t="s">
        <v>309</v>
      </c>
      <c r="D74" s="5"/>
      <c r="E74" s="34">
        <v>200</v>
      </c>
      <c r="F74" s="34">
        <v>200</v>
      </c>
      <c r="G74" s="37">
        <v>73</v>
      </c>
      <c r="H74" s="27"/>
      <c r="I74" s="27"/>
      <c r="J74" s="27"/>
      <c r="K74" s="27"/>
      <c r="L74" s="27"/>
      <c r="M74" s="27"/>
      <c r="N74" s="28">
        <f t="shared" si="6"/>
        <v>473</v>
      </c>
      <c r="O74" s="29">
        <f t="shared" si="7"/>
        <v>73</v>
      </c>
      <c r="P74" s="29">
        <f t="shared" si="8"/>
        <v>1</v>
      </c>
      <c r="Q74" s="30" t="str">
        <f t="shared" si="9"/>
        <v>ж</v>
      </c>
      <c r="R74" s="31">
        <f t="shared" si="10"/>
        <v>73</v>
      </c>
      <c r="S74" s="32">
        <f>VLOOKUP(C74,Расчет3!$A$2:$C$102,2,FALSE)</f>
        <v>200.79</v>
      </c>
    </row>
    <row r="75" spans="1:19" ht="12.75">
      <c r="A75" s="5">
        <f t="shared" si="11"/>
        <v>74</v>
      </c>
      <c r="B75" s="5"/>
      <c r="C75" s="24" t="s">
        <v>82</v>
      </c>
      <c r="D75" s="5"/>
      <c r="E75" s="34">
        <v>200</v>
      </c>
      <c r="F75" s="37">
        <v>75</v>
      </c>
      <c r="G75" s="37">
        <v>74</v>
      </c>
      <c r="H75" s="27"/>
      <c r="I75" s="27"/>
      <c r="J75" s="27"/>
      <c r="K75" s="27"/>
      <c r="L75" s="27"/>
      <c r="M75" s="27"/>
      <c r="N75" s="28">
        <f t="shared" si="6"/>
        <v>349</v>
      </c>
      <c r="O75" s="29">
        <f t="shared" si="7"/>
        <v>74</v>
      </c>
      <c r="P75" s="29">
        <f t="shared" si="8"/>
        <v>2</v>
      </c>
      <c r="Q75" s="30" t="str">
        <f t="shared" si="9"/>
        <v>м</v>
      </c>
      <c r="R75" s="31">
        <f t="shared" si="10"/>
        <v>74</v>
      </c>
      <c r="S75" s="32">
        <f>VLOOKUP(C75,Расчет3!$A$2:$C$102,2,FALSE)</f>
        <v>177.11</v>
      </c>
    </row>
    <row r="76" spans="1:19" ht="12.75">
      <c r="A76" s="5">
        <f t="shared" si="11"/>
        <v>75</v>
      </c>
      <c r="B76" s="5"/>
      <c r="C76" s="24" t="s">
        <v>465</v>
      </c>
      <c r="D76" s="5" t="s">
        <v>19</v>
      </c>
      <c r="E76" s="37">
        <v>55</v>
      </c>
      <c r="F76" s="37">
        <v>73</v>
      </c>
      <c r="G76" s="37">
        <v>75</v>
      </c>
      <c r="H76" s="27"/>
      <c r="I76" s="27"/>
      <c r="J76" s="27"/>
      <c r="K76" s="27"/>
      <c r="L76" s="27"/>
      <c r="M76" s="27"/>
      <c r="N76" s="28">
        <f t="shared" si="6"/>
        <v>203</v>
      </c>
      <c r="O76" s="29">
        <f t="shared" si="7"/>
        <v>55</v>
      </c>
      <c r="P76" s="29">
        <f t="shared" si="8"/>
        <v>3</v>
      </c>
      <c r="Q76" s="30" t="str">
        <f t="shared" si="9"/>
        <v>м</v>
      </c>
      <c r="R76" s="31">
        <f t="shared" si="10"/>
        <v>55</v>
      </c>
      <c r="S76" s="32">
        <f>VLOOKUP(C76,Расчет3!$A$2:$C$102,2,FALSE)</f>
        <v>230.48</v>
      </c>
    </row>
    <row r="77" spans="1:19" ht="12.75">
      <c r="A77" s="5">
        <f t="shared" si="11"/>
        <v>76</v>
      </c>
      <c r="B77" s="5"/>
      <c r="C77" s="24" t="s">
        <v>466</v>
      </c>
      <c r="D77" s="5" t="s">
        <v>78</v>
      </c>
      <c r="E77" s="39">
        <v>78</v>
      </c>
      <c r="F77" s="37">
        <v>76</v>
      </c>
      <c r="G77" s="37">
        <v>76</v>
      </c>
      <c r="H77" s="27"/>
      <c r="I77" s="27"/>
      <c r="J77" s="27"/>
      <c r="K77" s="27"/>
      <c r="L77" s="27"/>
      <c r="M77" s="27"/>
      <c r="N77" s="28">
        <f t="shared" si="6"/>
        <v>230</v>
      </c>
      <c r="O77" s="29">
        <f t="shared" si="7"/>
        <v>76</v>
      </c>
      <c r="P77" s="29">
        <f t="shared" si="8"/>
        <v>3</v>
      </c>
      <c r="Q77" s="30" t="str">
        <f t="shared" si="9"/>
        <v>м</v>
      </c>
      <c r="R77" s="31">
        <f t="shared" si="10"/>
        <v>76</v>
      </c>
      <c r="S77" s="32">
        <f>VLOOKUP(C77,Расчет3!$A$2:$C$102,2,FALSE)</f>
        <v>260.68</v>
      </c>
    </row>
    <row r="78" spans="1:19" ht="12.75">
      <c r="A78" s="5">
        <f t="shared" si="11"/>
        <v>77</v>
      </c>
      <c r="B78" s="5"/>
      <c r="C78" s="24" t="s">
        <v>204</v>
      </c>
      <c r="D78" s="5" t="str">
        <f>VLOOKUP(C78,Лист2!$A$1:$B$252,2,FALSE)</f>
        <v>Кинель</v>
      </c>
      <c r="E78" s="37">
        <v>66</v>
      </c>
      <c r="F78" s="37">
        <v>71</v>
      </c>
      <c r="G78" s="37">
        <v>77</v>
      </c>
      <c r="H78" s="27"/>
      <c r="I78" s="27"/>
      <c r="J78" s="27"/>
      <c r="K78" s="27"/>
      <c r="L78" s="27"/>
      <c r="M78" s="27"/>
      <c r="N78" s="28">
        <f t="shared" si="6"/>
        <v>214</v>
      </c>
      <c r="O78" s="29">
        <f t="shared" si="7"/>
        <v>66</v>
      </c>
      <c r="P78" s="29">
        <f t="shared" si="8"/>
        <v>3</v>
      </c>
      <c r="Q78" s="30" t="str">
        <f t="shared" si="9"/>
        <v>м</v>
      </c>
      <c r="R78" s="31">
        <f t="shared" si="10"/>
        <v>66</v>
      </c>
      <c r="S78" s="32">
        <f>VLOOKUP(C78,Расчет3!$A$2:$C$102,2,FALSE)</f>
        <v>235.25</v>
      </c>
    </row>
    <row r="79" spans="1:19" ht="12.75">
      <c r="A79" s="5">
        <f t="shared" si="11"/>
        <v>78</v>
      </c>
      <c r="B79" s="5"/>
      <c r="C79" s="24" t="s">
        <v>176</v>
      </c>
      <c r="D79" s="5"/>
      <c r="E79" s="34">
        <v>200</v>
      </c>
      <c r="F79" s="37">
        <v>70</v>
      </c>
      <c r="G79" s="37">
        <v>78</v>
      </c>
      <c r="H79" s="27"/>
      <c r="I79" s="27"/>
      <c r="J79" s="27"/>
      <c r="K79" s="27"/>
      <c r="L79" s="27"/>
      <c r="M79" s="27"/>
      <c r="N79" s="28">
        <f t="shared" si="6"/>
        <v>348</v>
      </c>
      <c r="O79" s="29">
        <f t="shared" si="7"/>
        <v>70</v>
      </c>
      <c r="P79" s="29">
        <f t="shared" si="8"/>
        <v>2</v>
      </c>
      <c r="Q79" s="30" t="str">
        <f t="shared" si="9"/>
        <v>м</v>
      </c>
      <c r="R79" s="31">
        <f t="shared" si="10"/>
        <v>70</v>
      </c>
      <c r="S79" s="32">
        <f>VLOOKUP(C79,Расчет3!$A$2:$C$102,2,FALSE)</f>
        <v>215.97</v>
      </c>
    </row>
    <row r="80" spans="1:19" ht="12.75">
      <c r="A80" s="5">
        <f t="shared" si="11"/>
        <v>79</v>
      </c>
      <c r="B80" s="5"/>
      <c r="C80" s="24" t="s">
        <v>467</v>
      </c>
      <c r="D80" s="5" t="s">
        <v>503</v>
      </c>
      <c r="E80" s="35">
        <v>43</v>
      </c>
      <c r="F80" s="37">
        <v>77</v>
      </c>
      <c r="G80" s="37">
        <v>79</v>
      </c>
      <c r="H80" s="27"/>
      <c r="I80" s="27"/>
      <c r="J80" s="27"/>
      <c r="K80" s="27"/>
      <c r="L80" s="27"/>
      <c r="M80" s="27"/>
      <c r="N80" s="28">
        <f t="shared" si="6"/>
        <v>199</v>
      </c>
      <c r="O80" s="29">
        <f t="shared" si="7"/>
        <v>43</v>
      </c>
      <c r="P80" s="29">
        <f t="shared" si="8"/>
        <v>3</v>
      </c>
      <c r="Q80" s="30" t="str">
        <f t="shared" si="9"/>
        <v>м</v>
      </c>
      <c r="R80" s="31">
        <f t="shared" si="10"/>
        <v>43</v>
      </c>
      <c r="S80" s="32">
        <f>VLOOKUP(C80,Расчет3!$A$2:$C$102,2,FALSE)</f>
        <v>257.74</v>
      </c>
    </row>
    <row r="81" spans="1:19" ht="12.75">
      <c r="A81" s="5">
        <f t="shared" si="11"/>
        <v>80</v>
      </c>
      <c r="B81" s="5"/>
      <c r="C81" s="24" t="s">
        <v>241</v>
      </c>
      <c r="D81" s="5"/>
      <c r="E81" s="34">
        <v>200</v>
      </c>
      <c r="F81" s="37">
        <v>84</v>
      </c>
      <c r="G81" s="37">
        <v>80</v>
      </c>
      <c r="H81" s="27"/>
      <c r="I81" s="27"/>
      <c r="J81" s="27"/>
      <c r="K81" s="27"/>
      <c r="L81" s="27"/>
      <c r="M81" s="27"/>
      <c r="N81" s="28">
        <f t="shared" si="6"/>
        <v>364</v>
      </c>
      <c r="O81" s="29">
        <f t="shared" si="7"/>
        <v>80</v>
      </c>
      <c r="P81" s="29">
        <f t="shared" si="8"/>
        <v>2</v>
      </c>
      <c r="Q81" s="30" t="str">
        <f t="shared" si="9"/>
        <v>м</v>
      </c>
      <c r="R81" s="31">
        <f t="shared" si="10"/>
        <v>80</v>
      </c>
      <c r="S81" s="32">
        <f>VLOOKUP(C81,Расчет3!$A$2:$C$102,2,FALSE)</f>
        <v>215.69</v>
      </c>
    </row>
    <row r="82" spans="1:19" ht="12.75">
      <c r="A82" s="5">
        <f t="shared" si="11"/>
        <v>81</v>
      </c>
      <c r="B82" s="5"/>
      <c r="C82" s="24" t="s">
        <v>153</v>
      </c>
      <c r="D82" s="5" t="str">
        <f>VLOOKUP(C82,Лист2!$A$1:$B$252,2,FALSE)</f>
        <v>Престиж</v>
      </c>
      <c r="E82" s="37">
        <v>64</v>
      </c>
      <c r="F82" s="37">
        <v>68</v>
      </c>
      <c r="G82" s="37">
        <v>81</v>
      </c>
      <c r="H82" s="27"/>
      <c r="I82" s="27"/>
      <c r="J82" s="27"/>
      <c r="K82" s="27"/>
      <c r="L82" s="27"/>
      <c r="M82" s="27"/>
      <c r="N82" s="28">
        <f t="shared" si="6"/>
        <v>213</v>
      </c>
      <c r="O82" s="29">
        <f t="shared" si="7"/>
        <v>64</v>
      </c>
      <c r="P82" s="29">
        <f t="shared" si="8"/>
        <v>3</v>
      </c>
      <c r="Q82" s="30" t="str">
        <f t="shared" si="9"/>
        <v>м</v>
      </c>
      <c r="R82" s="31">
        <f t="shared" si="10"/>
        <v>64</v>
      </c>
      <c r="S82" s="32">
        <f>VLOOKUP(C82,Расчет3!$A$2:$C$102,2,FALSE)</f>
        <v>225.57</v>
      </c>
    </row>
    <row r="83" spans="1:19" ht="12.75">
      <c r="A83" s="5">
        <f t="shared" si="11"/>
        <v>82</v>
      </c>
      <c r="B83" s="5"/>
      <c r="C83" s="24" t="s">
        <v>130</v>
      </c>
      <c r="D83" s="5" t="str">
        <f>VLOOKUP(C83,Лист2!$A$1:$B$252,2,FALSE)</f>
        <v>Волжский Утёс</v>
      </c>
      <c r="E83" s="37">
        <v>48</v>
      </c>
      <c r="F83" s="34">
        <v>200</v>
      </c>
      <c r="G83" s="37">
        <v>82</v>
      </c>
      <c r="H83" s="27"/>
      <c r="I83" s="27"/>
      <c r="J83" s="27"/>
      <c r="K83" s="27"/>
      <c r="L83" s="27"/>
      <c r="M83" s="27"/>
      <c r="N83" s="28">
        <f t="shared" si="6"/>
        <v>330</v>
      </c>
      <c r="O83" s="29">
        <f t="shared" si="7"/>
        <v>48</v>
      </c>
      <c r="P83" s="29">
        <f t="shared" si="8"/>
        <v>2</v>
      </c>
      <c r="Q83" s="30" t="str">
        <f t="shared" si="9"/>
        <v>м</v>
      </c>
      <c r="R83" s="31">
        <f t="shared" si="10"/>
        <v>48</v>
      </c>
      <c r="S83" s="32">
        <f>VLOOKUP(C83,Расчет3!$A$2:$C$102,2,FALSE)</f>
        <v>208.5</v>
      </c>
    </row>
    <row r="84" spans="1:19" ht="12.75">
      <c r="A84" s="5">
        <f t="shared" si="11"/>
        <v>83</v>
      </c>
      <c r="B84" s="5"/>
      <c r="C84" s="24" t="s">
        <v>223</v>
      </c>
      <c r="D84" s="5" t="str">
        <f>VLOOKUP(C84,Лист2!$A$1:$B$252,2,FALSE)</f>
        <v>Энергия</v>
      </c>
      <c r="E84" s="37">
        <v>51</v>
      </c>
      <c r="F84" s="34">
        <v>200</v>
      </c>
      <c r="G84" s="37">
        <v>83</v>
      </c>
      <c r="H84" s="27"/>
      <c r="I84" s="27"/>
      <c r="J84" s="27"/>
      <c r="K84" s="27"/>
      <c r="L84" s="27"/>
      <c r="M84" s="27"/>
      <c r="N84" s="28">
        <f t="shared" si="6"/>
        <v>334</v>
      </c>
      <c r="O84" s="29">
        <f t="shared" si="7"/>
        <v>51</v>
      </c>
      <c r="P84" s="29">
        <f t="shared" si="8"/>
        <v>2</v>
      </c>
      <c r="Q84" s="30" t="str">
        <f t="shared" si="9"/>
        <v>м</v>
      </c>
      <c r="R84" s="31">
        <f t="shared" si="10"/>
        <v>51</v>
      </c>
      <c r="S84" s="32">
        <f>VLOOKUP(C84,Расчет3!$A$2:$C$102,2,FALSE)</f>
        <v>205.47</v>
      </c>
    </row>
    <row r="85" spans="1:19" ht="12.75">
      <c r="A85" s="5">
        <f t="shared" si="11"/>
        <v>84</v>
      </c>
      <c r="B85" s="5"/>
      <c r="C85" s="24" t="s">
        <v>472</v>
      </c>
      <c r="D85" s="5" t="s">
        <v>504</v>
      </c>
      <c r="E85" s="37">
        <v>52</v>
      </c>
      <c r="F85" s="37">
        <v>87</v>
      </c>
      <c r="G85" s="37">
        <v>84</v>
      </c>
      <c r="H85" s="27"/>
      <c r="I85" s="27"/>
      <c r="J85" s="27"/>
      <c r="K85" s="27"/>
      <c r="L85" s="27"/>
      <c r="M85" s="27"/>
      <c r="N85" s="28">
        <f t="shared" si="6"/>
        <v>223</v>
      </c>
      <c r="O85" s="29">
        <f t="shared" si="7"/>
        <v>52</v>
      </c>
      <c r="P85" s="29">
        <f t="shared" si="8"/>
        <v>3</v>
      </c>
      <c r="Q85" s="30" t="str">
        <f t="shared" si="9"/>
        <v>м</v>
      </c>
      <c r="R85" s="31">
        <f t="shared" si="10"/>
        <v>52</v>
      </c>
      <c r="S85" s="32">
        <f>VLOOKUP(C85,Расчет3!$A$2:$C$102,2,FALSE)</f>
        <v>195.88</v>
      </c>
    </row>
    <row r="86" spans="1:19" ht="12.75">
      <c r="A86" s="5">
        <f t="shared" si="11"/>
        <v>85</v>
      </c>
      <c r="B86" s="5"/>
      <c r="C86" s="24" t="s">
        <v>469</v>
      </c>
      <c r="D86" s="5" t="s">
        <v>13</v>
      </c>
      <c r="E86" s="37">
        <v>61</v>
      </c>
      <c r="F86" s="37">
        <v>81</v>
      </c>
      <c r="G86" s="37">
        <v>85</v>
      </c>
      <c r="H86" s="27"/>
      <c r="I86" s="27"/>
      <c r="J86" s="27"/>
      <c r="K86" s="27"/>
      <c r="L86" s="27"/>
      <c r="M86" s="27"/>
      <c r="N86" s="28">
        <f t="shared" si="6"/>
        <v>227</v>
      </c>
      <c r="O86" s="29">
        <f t="shared" si="7"/>
        <v>61</v>
      </c>
      <c r="P86" s="29">
        <f t="shared" si="8"/>
        <v>3</v>
      </c>
      <c r="Q86" s="30" t="str">
        <f t="shared" si="9"/>
        <v>м</v>
      </c>
      <c r="R86" s="31">
        <f t="shared" si="10"/>
        <v>61</v>
      </c>
      <c r="S86" s="32">
        <f>VLOOKUP(C86,Расчет3!$A$2:$C$102,2,FALSE)</f>
        <v>179.4</v>
      </c>
    </row>
    <row r="87" spans="1:19" ht="12.75">
      <c r="A87" s="5">
        <f t="shared" si="11"/>
        <v>86</v>
      </c>
      <c r="B87" s="5"/>
      <c r="C87" s="24" t="s">
        <v>124</v>
      </c>
      <c r="D87" s="5"/>
      <c r="E87" s="34">
        <v>200</v>
      </c>
      <c r="F87" s="34">
        <v>200</v>
      </c>
      <c r="G87" s="37">
        <v>86</v>
      </c>
      <c r="H87" s="27"/>
      <c r="I87" s="27"/>
      <c r="J87" s="27"/>
      <c r="K87" s="27"/>
      <c r="L87" s="27"/>
      <c r="M87" s="27"/>
      <c r="N87" s="28">
        <f t="shared" si="6"/>
        <v>486</v>
      </c>
      <c r="O87" s="29">
        <f t="shared" si="7"/>
        <v>86</v>
      </c>
      <c r="P87" s="29">
        <f t="shared" si="8"/>
        <v>1</v>
      </c>
      <c r="Q87" s="30" t="str">
        <f t="shared" si="9"/>
        <v>ж</v>
      </c>
      <c r="R87" s="31">
        <f t="shared" si="10"/>
        <v>86</v>
      </c>
      <c r="S87" s="32">
        <f>VLOOKUP(C87,Расчет3!$A$2:$C$102,2,FALSE)</f>
        <v>209.39</v>
      </c>
    </row>
    <row r="88" spans="1:19" ht="12.75">
      <c r="A88" s="5">
        <f t="shared" si="11"/>
        <v>87</v>
      </c>
      <c r="B88" s="5"/>
      <c r="C88" s="24" t="s">
        <v>214</v>
      </c>
      <c r="D88" s="5" t="str">
        <f>VLOOKUP(C88,Лист2!$A$1:$B$252,2,FALSE)</f>
        <v>Похвистнево</v>
      </c>
      <c r="E88" s="37">
        <v>47</v>
      </c>
      <c r="F88" s="35">
        <v>62</v>
      </c>
      <c r="G88" s="37">
        <v>87</v>
      </c>
      <c r="H88" s="27"/>
      <c r="I88" s="27"/>
      <c r="J88" s="27"/>
      <c r="K88" s="27"/>
      <c r="L88" s="27"/>
      <c r="M88" s="27"/>
      <c r="N88" s="28">
        <f t="shared" si="6"/>
        <v>196</v>
      </c>
      <c r="O88" s="29">
        <f t="shared" si="7"/>
        <v>47</v>
      </c>
      <c r="P88" s="29">
        <f t="shared" si="8"/>
        <v>3</v>
      </c>
      <c r="Q88" s="30" t="str">
        <f t="shared" si="9"/>
        <v>м</v>
      </c>
      <c r="R88" s="31">
        <f t="shared" si="10"/>
        <v>47</v>
      </c>
      <c r="S88" s="32">
        <f>VLOOKUP(C88,Расчет3!$A$2:$C$102,2,FALSE)</f>
        <v>210.3</v>
      </c>
    </row>
    <row r="89" spans="1:19" ht="12.75">
      <c r="A89" s="5">
        <f t="shared" si="11"/>
        <v>88</v>
      </c>
      <c r="B89" s="5"/>
      <c r="C89" s="24" t="s">
        <v>189</v>
      </c>
      <c r="D89" s="5" t="str">
        <f>VLOOKUP(C89,Лист2!$A$1:$B$252,2,FALSE)</f>
        <v>СГАУ</v>
      </c>
      <c r="E89" s="37">
        <v>50</v>
      </c>
      <c r="F89" s="37">
        <v>97</v>
      </c>
      <c r="G89" s="37">
        <v>88</v>
      </c>
      <c r="H89" s="27"/>
      <c r="I89" s="27"/>
      <c r="J89" s="27"/>
      <c r="K89" s="27"/>
      <c r="L89" s="27"/>
      <c r="M89" s="27"/>
      <c r="N89" s="28">
        <f t="shared" si="6"/>
        <v>235</v>
      </c>
      <c r="O89" s="29">
        <f t="shared" si="7"/>
        <v>50</v>
      </c>
      <c r="P89" s="29">
        <f t="shared" si="8"/>
        <v>3</v>
      </c>
      <c r="Q89" s="30" t="str">
        <f t="shared" si="9"/>
        <v>м</v>
      </c>
      <c r="R89" s="31">
        <f t="shared" si="10"/>
        <v>50</v>
      </c>
      <c r="S89" s="32">
        <f>VLOOKUP(C89,Расчет3!$A$2:$C$102,2,FALSE)</f>
        <v>230.97</v>
      </c>
    </row>
    <row r="90" spans="1:19" ht="12.75">
      <c r="A90" s="5">
        <f t="shared" si="11"/>
        <v>89</v>
      </c>
      <c r="B90" s="5"/>
      <c r="C90" s="24" t="s">
        <v>112</v>
      </c>
      <c r="D90" s="5" t="str">
        <f>VLOOKUP(C90,Лист2!$A$1:$B$252,2,FALSE)</f>
        <v>T Плюс</v>
      </c>
      <c r="E90" s="37">
        <v>58</v>
      </c>
      <c r="F90" s="37">
        <v>92</v>
      </c>
      <c r="G90" s="37">
        <v>89</v>
      </c>
      <c r="H90" s="27"/>
      <c r="I90" s="27"/>
      <c r="J90" s="27"/>
      <c r="K90" s="27"/>
      <c r="L90" s="27"/>
      <c r="M90" s="27"/>
      <c r="N90" s="28">
        <f t="shared" si="6"/>
        <v>239</v>
      </c>
      <c r="O90" s="29">
        <f t="shared" si="7"/>
        <v>58</v>
      </c>
      <c r="P90" s="29">
        <f t="shared" si="8"/>
        <v>3</v>
      </c>
      <c r="Q90" s="30" t="str">
        <f t="shared" si="9"/>
        <v>ж</v>
      </c>
      <c r="R90" s="31">
        <f t="shared" si="10"/>
        <v>58</v>
      </c>
      <c r="S90" s="32">
        <f>VLOOKUP(C90,Расчет3!$A$2:$C$102,2,FALSE)</f>
        <v>209.84</v>
      </c>
    </row>
    <row r="91" spans="1:19" ht="12.75">
      <c r="A91" s="5">
        <f t="shared" si="11"/>
        <v>90</v>
      </c>
      <c r="B91" s="5"/>
      <c r="C91" s="24" t="s">
        <v>268</v>
      </c>
      <c r="D91" s="5" t="str">
        <f>VLOOKUP(C91,Лист2!$A$1:$B$252,2,FALSE)</f>
        <v>Похвистнево</v>
      </c>
      <c r="E91" s="37">
        <v>60</v>
      </c>
      <c r="F91" s="37">
        <v>96</v>
      </c>
      <c r="G91" s="37">
        <v>90</v>
      </c>
      <c r="H91" s="27"/>
      <c r="I91" s="27"/>
      <c r="J91" s="27"/>
      <c r="K91" s="27"/>
      <c r="L91" s="27"/>
      <c r="M91" s="27"/>
      <c r="N91" s="28">
        <f t="shared" si="6"/>
        <v>246</v>
      </c>
      <c r="O91" s="29">
        <f t="shared" si="7"/>
        <v>60</v>
      </c>
      <c r="P91" s="29">
        <f t="shared" si="8"/>
        <v>3</v>
      </c>
      <c r="Q91" s="30" t="str">
        <f t="shared" si="9"/>
        <v>м</v>
      </c>
      <c r="R91" s="31">
        <f t="shared" si="10"/>
        <v>60</v>
      </c>
      <c r="S91" s="32">
        <f>VLOOKUP(C91,Расчет3!$A$2:$C$102,2,FALSE)</f>
        <v>230.17</v>
      </c>
    </row>
    <row r="92" spans="1:19" ht="12.75">
      <c r="A92" s="5">
        <f t="shared" si="11"/>
        <v>91</v>
      </c>
      <c r="B92" s="5"/>
      <c r="C92" s="24" t="s">
        <v>43</v>
      </c>
      <c r="D92" s="5" t="s">
        <v>17</v>
      </c>
      <c r="E92" s="34">
        <v>200</v>
      </c>
      <c r="F92" s="40">
        <v>101</v>
      </c>
      <c r="G92" s="37">
        <v>91</v>
      </c>
      <c r="H92" s="27"/>
      <c r="I92" s="27"/>
      <c r="J92" s="27"/>
      <c r="K92" s="27"/>
      <c r="L92" s="27"/>
      <c r="M92" s="27"/>
      <c r="N92" s="28">
        <f t="shared" si="6"/>
        <v>392</v>
      </c>
      <c r="O92" s="29">
        <f t="shared" si="7"/>
        <v>91</v>
      </c>
      <c r="P92" s="29">
        <f t="shared" si="8"/>
        <v>2</v>
      </c>
      <c r="Q92" s="30" t="str">
        <f t="shared" si="9"/>
        <v>м</v>
      </c>
      <c r="R92" s="31">
        <f t="shared" si="10"/>
        <v>91</v>
      </c>
      <c r="S92" s="32">
        <f>VLOOKUP(C92,Расчет3!$A$2:$C$102,2,FALSE)</f>
        <v>297.01</v>
      </c>
    </row>
    <row r="93" spans="1:19" ht="12.75">
      <c r="A93" s="5">
        <f t="shared" si="11"/>
        <v>92</v>
      </c>
      <c r="B93" s="5"/>
      <c r="C93" s="24" t="s">
        <v>468</v>
      </c>
      <c r="D93" s="5" t="s">
        <v>505</v>
      </c>
      <c r="E93" s="37">
        <v>65</v>
      </c>
      <c r="F93" s="37">
        <v>80</v>
      </c>
      <c r="G93" s="37">
        <v>92</v>
      </c>
      <c r="H93" s="27"/>
      <c r="I93" s="27"/>
      <c r="J93" s="27"/>
      <c r="K93" s="27"/>
      <c r="L93" s="27"/>
      <c r="M93" s="27"/>
      <c r="N93" s="28">
        <f t="shared" si="6"/>
        <v>237</v>
      </c>
      <c r="O93" s="29">
        <f t="shared" si="7"/>
        <v>65</v>
      </c>
      <c r="P93" s="29">
        <f t="shared" si="8"/>
        <v>3</v>
      </c>
      <c r="Q93" s="30" t="str">
        <f t="shared" si="9"/>
        <v>м</v>
      </c>
      <c r="R93" s="31">
        <f t="shared" si="10"/>
        <v>65</v>
      </c>
      <c r="S93" s="32">
        <f>VLOOKUP(C93,Расчет3!$A$2:$C$102,2,FALSE)</f>
        <v>185.3</v>
      </c>
    </row>
    <row r="94" spans="1:19" ht="12.75">
      <c r="A94" s="5">
        <f t="shared" si="11"/>
        <v>93</v>
      </c>
      <c r="B94" s="5"/>
      <c r="C94" s="24" t="s">
        <v>231</v>
      </c>
      <c r="D94" s="5"/>
      <c r="E94" s="34">
        <v>200</v>
      </c>
      <c r="F94" s="37">
        <v>90</v>
      </c>
      <c r="G94" s="37">
        <v>93</v>
      </c>
      <c r="H94" s="27"/>
      <c r="I94" s="27"/>
      <c r="J94" s="27"/>
      <c r="K94" s="27"/>
      <c r="L94" s="27"/>
      <c r="M94" s="27"/>
      <c r="N94" s="28">
        <f t="shared" si="6"/>
        <v>383</v>
      </c>
      <c r="O94" s="29">
        <f t="shared" si="7"/>
        <v>90</v>
      </c>
      <c r="P94" s="29">
        <f t="shared" si="8"/>
        <v>2</v>
      </c>
      <c r="Q94" s="30" t="str">
        <f t="shared" si="9"/>
        <v>ж</v>
      </c>
      <c r="R94" s="31">
        <f t="shared" si="10"/>
        <v>90</v>
      </c>
      <c r="S94" s="32">
        <f>VLOOKUP(C94,Расчет3!$A$2:$C$102,2,FALSE)</f>
        <v>141.13</v>
      </c>
    </row>
    <row r="95" spans="1:19" ht="12.75">
      <c r="A95" s="5">
        <f t="shared" si="11"/>
        <v>94</v>
      </c>
      <c r="B95" s="5"/>
      <c r="C95" s="24" t="s">
        <v>193</v>
      </c>
      <c r="D95" s="5"/>
      <c r="E95" s="34">
        <v>200</v>
      </c>
      <c r="F95" s="37">
        <v>89</v>
      </c>
      <c r="G95" s="37">
        <v>94</v>
      </c>
      <c r="H95" s="27"/>
      <c r="I95" s="27"/>
      <c r="J95" s="27"/>
      <c r="K95" s="27"/>
      <c r="L95" s="27"/>
      <c r="M95" s="27"/>
      <c r="N95" s="28">
        <f t="shared" si="6"/>
        <v>383</v>
      </c>
      <c r="O95" s="29">
        <f t="shared" si="7"/>
        <v>89</v>
      </c>
      <c r="P95" s="29">
        <f t="shared" si="8"/>
        <v>2</v>
      </c>
      <c r="Q95" s="30" t="str">
        <f t="shared" si="9"/>
        <v>ж</v>
      </c>
      <c r="R95" s="31">
        <f t="shared" si="10"/>
        <v>89</v>
      </c>
      <c r="S95" s="32">
        <f>VLOOKUP(C95,Расчет3!$A$2:$C$102,2,FALSE)</f>
        <v>194.08</v>
      </c>
    </row>
    <row r="96" spans="1:19" ht="12.75">
      <c r="A96" s="5">
        <f t="shared" si="11"/>
        <v>95</v>
      </c>
      <c r="B96" s="5"/>
      <c r="C96" s="24" t="s">
        <v>70</v>
      </c>
      <c r="D96" s="5" t="str">
        <f>VLOOKUP(C96,Лист2!$A$1:$B$252,2,FALSE)</f>
        <v>СГАУ</v>
      </c>
      <c r="E96" s="37">
        <v>67</v>
      </c>
      <c r="F96" s="37">
        <v>85</v>
      </c>
      <c r="G96" s="37">
        <v>95</v>
      </c>
      <c r="H96" s="27"/>
      <c r="I96" s="27"/>
      <c r="J96" s="27"/>
      <c r="K96" s="27"/>
      <c r="L96" s="27"/>
      <c r="M96" s="27"/>
      <c r="N96" s="28">
        <f t="shared" si="6"/>
        <v>247</v>
      </c>
      <c r="O96" s="29">
        <f t="shared" si="7"/>
        <v>67</v>
      </c>
      <c r="P96" s="29">
        <f t="shared" si="8"/>
        <v>3</v>
      </c>
      <c r="Q96" s="30" t="str">
        <f t="shared" si="9"/>
        <v>м</v>
      </c>
      <c r="R96" s="31">
        <f t="shared" si="10"/>
        <v>67</v>
      </c>
      <c r="S96" s="32">
        <f>VLOOKUP(C96,Расчет3!$A$2:$C$102,2,FALSE)</f>
        <v>191.23</v>
      </c>
    </row>
    <row r="97" spans="1:19" ht="12.75">
      <c r="A97" s="5">
        <f t="shared" si="11"/>
        <v>96</v>
      </c>
      <c r="B97" s="5"/>
      <c r="C97" s="24" t="s">
        <v>255</v>
      </c>
      <c r="D97" s="5" t="str">
        <f>VLOOKUP(C97,Лист2!$A$1:$B$252,2,FALSE)</f>
        <v>Минтруд</v>
      </c>
      <c r="E97" s="37">
        <v>71</v>
      </c>
      <c r="F97" s="37">
        <v>86</v>
      </c>
      <c r="G97" s="37">
        <v>96</v>
      </c>
      <c r="H97" s="27"/>
      <c r="I97" s="27"/>
      <c r="J97" s="27"/>
      <c r="K97" s="27"/>
      <c r="L97" s="27"/>
      <c r="M97" s="27"/>
      <c r="N97" s="28">
        <f t="shared" si="6"/>
        <v>253</v>
      </c>
      <c r="O97" s="29">
        <f t="shared" si="7"/>
        <v>71</v>
      </c>
      <c r="P97" s="29">
        <f t="shared" si="8"/>
        <v>3</v>
      </c>
      <c r="Q97" s="30" t="str">
        <f t="shared" si="9"/>
        <v>м</v>
      </c>
      <c r="R97" s="31">
        <f t="shared" si="10"/>
        <v>71</v>
      </c>
      <c r="S97" s="32">
        <f>VLOOKUP(C97,Расчет3!$A$2:$C$102,2,FALSE)</f>
        <v>157.5</v>
      </c>
    </row>
    <row r="98" spans="1:19" ht="12.75">
      <c r="A98" s="5">
        <f t="shared" si="11"/>
        <v>97</v>
      </c>
      <c r="B98" s="5"/>
      <c r="C98" s="24" t="s">
        <v>473</v>
      </c>
      <c r="D98" s="5"/>
      <c r="E98" s="34">
        <v>200</v>
      </c>
      <c r="F98" s="37">
        <v>91</v>
      </c>
      <c r="G98" s="37">
        <v>97</v>
      </c>
      <c r="H98" s="27"/>
      <c r="I98" s="27"/>
      <c r="J98" s="27"/>
      <c r="K98" s="27"/>
      <c r="L98" s="27"/>
      <c r="M98" s="27"/>
      <c r="N98" s="28">
        <f t="shared" si="6"/>
        <v>388</v>
      </c>
      <c r="O98" s="29">
        <f t="shared" si="7"/>
        <v>91</v>
      </c>
      <c r="P98" s="29">
        <f t="shared" si="8"/>
        <v>2</v>
      </c>
      <c r="Q98" s="30" t="str">
        <f t="shared" si="9"/>
        <v>м</v>
      </c>
      <c r="R98" s="31">
        <f t="shared" si="10"/>
        <v>91</v>
      </c>
      <c r="S98" s="32">
        <f>VLOOKUP(C98,Расчет3!$A$2:$C$102,2,FALSE)</f>
        <v>132.02</v>
      </c>
    </row>
    <row r="99" spans="1:19" ht="12.75">
      <c r="A99" s="5">
        <f t="shared" si="11"/>
        <v>98</v>
      </c>
      <c r="B99" s="5"/>
      <c r="C99" s="24" t="s">
        <v>272</v>
      </c>
      <c r="D99" s="5"/>
      <c r="E99" s="34">
        <v>200</v>
      </c>
      <c r="F99" s="37">
        <v>95</v>
      </c>
      <c r="G99" s="37">
        <v>98</v>
      </c>
      <c r="H99" s="27"/>
      <c r="I99" s="27"/>
      <c r="J99" s="27"/>
      <c r="K99" s="27"/>
      <c r="L99" s="27"/>
      <c r="M99" s="27"/>
      <c r="N99" s="28">
        <f t="shared" si="6"/>
        <v>393</v>
      </c>
      <c r="O99" s="29">
        <f t="shared" si="7"/>
        <v>95</v>
      </c>
      <c r="P99" s="29">
        <f t="shared" si="8"/>
        <v>2</v>
      </c>
      <c r="Q99" s="30" t="str">
        <f t="shared" si="9"/>
        <v>ж</v>
      </c>
      <c r="R99" s="31">
        <f t="shared" si="10"/>
        <v>95</v>
      </c>
      <c r="S99" s="32">
        <f>VLOOKUP(C99,Расчет3!$A$2:$C$102,2,FALSE)</f>
        <v>143.18</v>
      </c>
    </row>
    <row r="100" spans="1:19" ht="12.75">
      <c r="A100" s="5">
        <f t="shared" si="11"/>
        <v>99</v>
      </c>
      <c r="B100" s="5"/>
      <c r="C100" s="24" t="s">
        <v>12</v>
      </c>
      <c r="D100" s="5"/>
      <c r="E100" s="34">
        <v>200</v>
      </c>
      <c r="F100" s="34">
        <v>200</v>
      </c>
      <c r="G100" s="37">
        <v>99</v>
      </c>
      <c r="H100" s="27"/>
      <c r="I100" s="27"/>
      <c r="J100" s="27"/>
      <c r="K100" s="27"/>
      <c r="L100" s="27"/>
      <c r="M100" s="27"/>
      <c r="N100" s="28">
        <f t="shared" si="6"/>
        <v>499</v>
      </c>
      <c r="O100" s="29">
        <f t="shared" si="7"/>
        <v>99</v>
      </c>
      <c r="P100" s="29">
        <f t="shared" si="8"/>
        <v>1</v>
      </c>
      <c r="Q100" s="30" t="str">
        <f t="shared" si="9"/>
        <v>м</v>
      </c>
      <c r="R100" s="31">
        <f t="shared" si="10"/>
        <v>99</v>
      </c>
      <c r="S100" s="32">
        <f>VLOOKUP(C100,Расчет3!$A$2:$C$102,2,FALSE)</f>
        <v>167.56</v>
      </c>
    </row>
    <row r="101" spans="1:19" ht="12.75">
      <c r="A101" s="5">
        <f t="shared" si="11"/>
        <v>100</v>
      </c>
      <c r="B101" s="5"/>
      <c r="C101" s="24" t="s">
        <v>240</v>
      </c>
      <c r="D101" s="5"/>
      <c r="E101" s="34">
        <v>200</v>
      </c>
      <c r="F101" s="34">
        <v>200</v>
      </c>
      <c r="G101" s="37">
        <v>100</v>
      </c>
      <c r="H101" s="27"/>
      <c r="I101" s="27"/>
      <c r="J101" s="27"/>
      <c r="K101" s="27"/>
      <c r="L101" s="27"/>
      <c r="M101" s="27"/>
      <c r="N101" s="28">
        <f t="shared" si="6"/>
        <v>500</v>
      </c>
      <c r="O101" s="29">
        <f t="shared" si="7"/>
        <v>100</v>
      </c>
      <c r="P101" s="29">
        <f t="shared" si="8"/>
        <v>1</v>
      </c>
      <c r="Q101" s="30" t="str">
        <f t="shared" si="9"/>
        <v>м</v>
      </c>
      <c r="R101" s="31">
        <f t="shared" si="10"/>
        <v>100</v>
      </c>
      <c r="S101" s="32">
        <f>VLOOKUP(C101,Расчет3!$A$2:$C$102,2,FALSE)</f>
        <v>184.98</v>
      </c>
    </row>
    <row r="102" spans="1:19" ht="12.75">
      <c r="A102" s="5">
        <f t="shared" si="11"/>
        <v>101</v>
      </c>
      <c r="B102" s="5"/>
      <c r="C102" s="24" t="s">
        <v>487</v>
      </c>
      <c r="D102" s="5"/>
      <c r="E102" s="34">
        <v>200</v>
      </c>
      <c r="F102" s="34">
        <v>200</v>
      </c>
      <c r="G102" s="37">
        <v>101</v>
      </c>
      <c r="H102" s="27"/>
      <c r="I102" s="27"/>
      <c r="J102" s="27"/>
      <c r="K102" s="27"/>
      <c r="L102" s="27"/>
      <c r="M102" s="27"/>
      <c r="N102" s="28">
        <f t="shared" si="6"/>
        <v>501</v>
      </c>
      <c r="O102" s="29">
        <f t="shared" si="7"/>
        <v>101</v>
      </c>
      <c r="P102" s="29">
        <f t="shared" si="8"/>
        <v>1</v>
      </c>
      <c r="Q102" s="30" t="str">
        <f t="shared" si="9"/>
        <v>м</v>
      </c>
      <c r="R102" s="31">
        <f t="shared" si="10"/>
        <v>101</v>
      </c>
      <c r="S102" s="32">
        <f>VLOOKUP(C102,Расчет3!$A$2:$C$102,2,FALSE)</f>
        <v>173.19</v>
      </c>
    </row>
    <row r="103" spans="1:19" ht="12.75">
      <c r="A103" s="5">
        <f t="shared" si="11"/>
        <v>102</v>
      </c>
      <c r="B103" s="5"/>
      <c r="C103" s="24" t="s">
        <v>506</v>
      </c>
      <c r="D103" s="5" t="s">
        <v>71</v>
      </c>
      <c r="E103" s="34">
        <v>200</v>
      </c>
      <c r="F103" s="34">
        <v>200</v>
      </c>
      <c r="G103" s="27">
        <v>102</v>
      </c>
      <c r="H103" s="27"/>
      <c r="I103" s="27"/>
      <c r="J103" s="27"/>
      <c r="K103" s="27"/>
      <c r="L103" s="27"/>
      <c r="M103" s="27"/>
      <c r="N103" s="28">
        <f t="shared" si="6"/>
        <v>502</v>
      </c>
      <c r="O103" s="29">
        <f t="shared" si="7"/>
        <v>102</v>
      </c>
      <c r="P103" s="29">
        <f t="shared" si="8"/>
        <v>1</v>
      </c>
      <c r="Q103" s="30" t="str">
        <f t="shared" si="9"/>
        <v>м</v>
      </c>
      <c r="R103" s="31">
        <f t="shared" si="10"/>
        <v>102</v>
      </c>
      <c r="S103" s="32"/>
    </row>
    <row r="104" spans="1:19" ht="12.75">
      <c r="A104" s="5">
        <f t="shared" si="11"/>
        <v>103</v>
      </c>
      <c r="B104" s="5"/>
      <c r="C104" s="24" t="s">
        <v>507</v>
      </c>
      <c r="D104" s="5" t="s">
        <v>39</v>
      </c>
      <c r="E104" s="34">
        <v>200</v>
      </c>
      <c r="F104" s="34">
        <v>200</v>
      </c>
      <c r="G104" s="27">
        <v>103</v>
      </c>
      <c r="H104" s="27"/>
      <c r="I104" s="27"/>
      <c r="J104" s="27"/>
      <c r="K104" s="27"/>
      <c r="L104" s="27"/>
      <c r="M104" s="27"/>
      <c r="N104" s="28">
        <f t="shared" si="6"/>
        <v>503</v>
      </c>
      <c r="O104" s="29">
        <f t="shared" si="7"/>
        <v>103</v>
      </c>
      <c r="P104" s="29">
        <f t="shared" si="8"/>
        <v>1</v>
      </c>
      <c r="Q104" s="30" t="str">
        <f t="shared" si="9"/>
        <v>м</v>
      </c>
      <c r="R104" s="31">
        <f t="shared" si="10"/>
        <v>103</v>
      </c>
      <c r="S104" s="32"/>
    </row>
    <row r="105" spans="1:19" ht="12.75">
      <c r="A105" s="5">
        <f t="shared" si="11"/>
        <v>104</v>
      </c>
      <c r="B105" s="5"/>
      <c r="C105" s="24" t="s">
        <v>114</v>
      </c>
      <c r="D105" s="5" t="s">
        <v>508</v>
      </c>
      <c r="E105" s="40">
        <v>80</v>
      </c>
      <c r="F105" s="40">
        <v>106</v>
      </c>
      <c r="G105" s="27">
        <v>104</v>
      </c>
      <c r="H105" s="27"/>
      <c r="I105" s="27"/>
      <c r="J105" s="27"/>
      <c r="K105" s="27"/>
      <c r="L105" s="27"/>
      <c r="M105" s="27"/>
      <c r="N105" s="28">
        <f t="shared" si="6"/>
        <v>290</v>
      </c>
      <c r="O105" s="29">
        <f t="shared" si="7"/>
        <v>80</v>
      </c>
      <c r="P105" s="29">
        <f t="shared" si="8"/>
        <v>3</v>
      </c>
      <c r="Q105" s="30" t="str">
        <f t="shared" si="9"/>
        <v>ж</v>
      </c>
      <c r="R105" s="31">
        <f t="shared" si="10"/>
        <v>80</v>
      </c>
      <c r="S105" s="32"/>
    </row>
    <row r="106" spans="1:19" ht="12.75">
      <c r="A106" s="5">
        <f t="shared" si="11"/>
        <v>105</v>
      </c>
      <c r="B106" s="5"/>
      <c r="C106" s="24" t="s">
        <v>509</v>
      </c>
      <c r="D106" s="5" t="s">
        <v>54</v>
      </c>
      <c r="E106" s="34">
        <v>200</v>
      </c>
      <c r="F106" s="40">
        <v>104</v>
      </c>
      <c r="G106" s="27">
        <v>105</v>
      </c>
      <c r="H106" s="27"/>
      <c r="I106" s="27"/>
      <c r="J106" s="27"/>
      <c r="K106" s="27"/>
      <c r="L106" s="27"/>
      <c r="M106" s="27"/>
      <c r="N106" s="28">
        <f t="shared" si="6"/>
        <v>409</v>
      </c>
      <c r="O106" s="29">
        <f t="shared" si="7"/>
        <v>104</v>
      </c>
      <c r="P106" s="29">
        <f t="shared" si="8"/>
        <v>2</v>
      </c>
      <c r="Q106" s="30" t="str">
        <f t="shared" si="9"/>
        <v>м</v>
      </c>
      <c r="R106" s="31">
        <f t="shared" si="10"/>
        <v>104</v>
      </c>
      <c r="S106" s="32"/>
    </row>
    <row r="107" spans="1:19" ht="12.75">
      <c r="A107" s="5">
        <f t="shared" si="11"/>
        <v>106</v>
      </c>
      <c r="B107" s="5"/>
      <c r="C107" s="24" t="s">
        <v>69</v>
      </c>
      <c r="D107" s="5" t="s">
        <v>24</v>
      </c>
      <c r="E107" s="34">
        <v>200</v>
      </c>
      <c r="F107" s="34">
        <v>200</v>
      </c>
      <c r="G107" s="27">
        <v>106</v>
      </c>
      <c r="H107" s="27"/>
      <c r="I107" s="27"/>
      <c r="J107" s="27"/>
      <c r="K107" s="27"/>
      <c r="L107" s="27"/>
      <c r="M107" s="27"/>
      <c r="N107" s="28">
        <f t="shared" si="6"/>
        <v>506</v>
      </c>
      <c r="O107" s="29">
        <f t="shared" si="7"/>
        <v>106</v>
      </c>
      <c r="P107" s="29">
        <f t="shared" si="8"/>
        <v>1</v>
      </c>
      <c r="Q107" s="30" t="str">
        <f t="shared" si="9"/>
        <v>ж</v>
      </c>
      <c r="R107" s="31">
        <f t="shared" si="10"/>
        <v>106</v>
      </c>
      <c r="S107" s="32"/>
    </row>
    <row r="108" spans="1:19" ht="12.75">
      <c r="A108" s="5">
        <f t="shared" si="11"/>
        <v>107</v>
      </c>
      <c r="B108" s="5"/>
      <c r="C108" s="24" t="s">
        <v>270</v>
      </c>
      <c r="D108" s="5" t="s">
        <v>157</v>
      </c>
      <c r="E108" s="34">
        <v>200</v>
      </c>
      <c r="F108" s="40">
        <v>111</v>
      </c>
      <c r="G108" s="27">
        <v>107</v>
      </c>
      <c r="H108" s="27"/>
      <c r="I108" s="27"/>
      <c r="J108" s="27"/>
      <c r="K108" s="27"/>
      <c r="L108" s="27"/>
      <c r="M108" s="27"/>
      <c r="N108" s="28">
        <f t="shared" si="6"/>
        <v>418</v>
      </c>
      <c r="O108" s="29">
        <f t="shared" si="7"/>
        <v>107</v>
      </c>
      <c r="P108" s="29">
        <f t="shared" si="8"/>
        <v>2</v>
      </c>
      <c r="Q108" s="30" t="str">
        <f t="shared" si="9"/>
        <v>м</v>
      </c>
      <c r="R108" s="31">
        <f t="shared" si="10"/>
        <v>107</v>
      </c>
      <c r="S108" s="32"/>
    </row>
    <row r="109" spans="1:19" ht="12.75">
      <c r="A109" s="5">
        <f t="shared" si="11"/>
        <v>108</v>
      </c>
      <c r="B109" s="5"/>
      <c r="C109" s="24" t="s">
        <v>23</v>
      </c>
      <c r="D109" s="5" t="s">
        <v>24</v>
      </c>
      <c r="E109" s="40">
        <v>83</v>
      </c>
      <c r="F109" s="40">
        <v>109</v>
      </c>
      <c r="G109" s="27">
        <v>108</v>
      </c>
      <c r="H109" s="27"/>
      <c r="I109" s="27"/>
      <c r="J109" s="27"/>
      <c r="K109" s="27"/>
      <c r="L109" s="27"/>
      <c r="M109" s="27"/>
      <c r="N109" s="28">
        <f t="shared" si="6"/>
        <v>300</v>
      </c>
      <c r="O109" s="29">
        <f t="shared" si="7"/>
        <v>83</v>
      </c>
      <c r="P109" s="29">
        <f t="shared" si="8"/>
        <v>3</v>
      </c>
      <c r="Q109" s="30" t="str">
        <f t="shared" si="9"/>
        <v>м</v>
      </c>
      <c r="R109" s="31">
        <f t="shared" si="10"/>
        <v>83</v>
      </c>
      <c r="S109" s="32"/>
    </row>
    <row r="110" spans="1:19" ht="12.75">
      <c r="A110" s="5">
        <f t="shared" si="11"/>
        <v>109</v>
      </c>
      <c r="B110" s="5"/>
      <c r="C110" s="24" t="s">
        <v>35</v>
      </c>
      <c r="D110" s="5" t="s">
        <v>24</v>
      </c>
      <c r="E110" s="40">
        <v>79</v>
      </c>
      <c r="F110" s="40">
        <v>108</v>
      </c>
      <c r="G110" s="41">
        <v>109</v>
      </c>
      <c r="H110" s="27"/>
      <c r="I110" s="27"/>
      <c r="J110" s="27"/>
      <c r="K110" s="27"/>
      <c r="L110" s="27"/>
      <c r="M110" s="27"/>
      <c r="N110" s="28">
        <f t="shared" si="6"/>
        <v>296</v>
      </c>
      <c r="O110" s="29">
        <f t="shared" si="7"/>
        <v>79</v>
      </c>
      <c r="P110" s="29">
        <f t="shared" si="8"/>
        <v>3</v>
      </c>
      <c r="Q110" s="30" t="str">
        <f t="shared" si="9"/>
        <v>м</v>
      </c>
      <c r="R110" s="31">
        <f t="shared" si="10"/>
        <v>79</v>
      </c>
      <c r="S110" s="32"/>
    </row>
    <row r="111" spans="1:19" ht="12.75">
      <c r="A111" s="5">
        <f t="shared" si="11"/>
        <v>110</v>
      </c>
      <c r="B111" s="5"/>
      <c r="C111" s="24" t="s">
        <v>510</v>
      </c>
      <c r="D111" s="5"/>
      <c r="E111" s="37">
        <v>74</v>
      </c>
      <c r="F111" s="34">
        <v>200</v>
      </c>
      <c r="G111" s="41">
        <v>111</v>
      </c>
      <c r="H111" s="27"/>
      <c r="I111" s="27"/>
      <c r="J111" s="27"/>
      <c r="K111" s="27"/>
      <c r="L111" s="27"/>
      <c r="M111" s="27"/>
      <c r="N111" s="28">
        <f t="shared" si="6"/>
        <v>385</v>
      </c>
      <c r="O111" s="29">
        <f t="shared" si="7"/>
        <v>74</v>
      </c>
      <c r="P111" s="29">
        <f t="shared" si="8"/>
        <v>2</v>
      </c>
      <c r="Q111" s="30" t="str">
        <f t="shared" si="9"/>
        <v>м</v>
      </c>
      <c r="R111" s="31">
        <f t="shared" si="10"/>
        <v>74</v>
      </c>
      <c r="S111" s="32">
        <v>99.01</v>
      </c>
    </row>
    <row r="112" spans="1:19" ht="12.75">
      <c r="A112" s="5">
        <f t="shared" si="11"/>
        <v>111</v>
      </c>
      <c r="B112" s="5"/>
      <c r="C112" s="24" t="s">
        <v>117</v>
      </c>
      <c r="D112" s="5" t="s">
        <v>118</v>
      </c>
      <c r="E112" s="34">
        <v>200</v>
      </c>
      <c r="F112" s="34">
        <v>200</v>
      </c>
      <c r="G112" s="27">
        <v>112</v>
      </c>
      <c r="H112" s="27"/>
      <c r="I112" s="27"/>
      <c r="J112" s="27"/>
      <c r="K112" s="27"/>
      <c r="L112" s="27"/>
      <c r="M112" s="27"/>
      <c r="N112" s="28">
        <f t="shared" si="6"/>
        <v>512</v>
      </c>
      <c r="O112" s="29">
        <f t="shared" si="7"/>
        <v>112</v>
      </c>
      <c r="P112" s="29">
        <f t="shared" si="8"/>
        <v>1</v>
      </c>
      <c r="Q112" s="30" t="str">
        <f t="shared" si="9"/>
        <v>м</v>
      </c>
      <c r="R112" s="31">
        <f t="shared" si="10"/>
        <v>112</v>
      </c>
      <c r="S112" s="32"/>
    </row>
    <row r="113" spans="1:19" ht="12.75">
      <c r="A113" s="5">
        <f t="shared" si="11"/>
        <v>112</v>
      </c>
      <c r="B113" s="5"/>
      <c r="C113" s="24" t="s">
        <v>175</v>
      </c>
      <c r="D113" s="5" t="s">
        <v>59</v>
      </c>
      <c r="E113" s="40">
        <v>86</v>
      </c>
      <c r="F113" s="34">
        <v>200</v>
      </c>
      <c r="G113" s="27">
        <v>113</v>
      </c>
      <c r="H113" s="27"/>
      <c r="I113" s="27"/>
      <c r="J113" s="27"/>
      <c r="K113" s="27"/>
      <c r="L113" s="27"/>
      <c r="M113" s="27"/>
      <c r="N113" s="28">
        <f t="shared" si="6"/>
        <v>399</v>
      </c>
      <c r="O113" s="29">
        <f t="shared" si="7"/>
        <v>86</v>
      </c>
      <c r="P113" s="29">
        <f t="shared" si="8"/>
        <v>2</v>
      </c>
      <c r="Q113" s="30" t="str">
        <f t="shared" si="9"/>
        <v>м</v>
      </c>
      <c r="R113" s="31">
        <f t="shared" si="10"/>
        <v>86</v>
      </c>
      <c r="S113" s="32"/>
    </row>
    <row r="114" spans="1:19" ht="12.75">
      <c r="A114" s="5">
        <f t="shared" si="11"/>
        <v>113</v>
      </c>
      <c r="B114" s="5"/>
      <c r="C114" s="24" t="s">
        <v>147</v>
      </c>
      <c r="D114" s="5" t="s">
        <v>13</v>
      </c>
      <c r="E114" s="34">
        <v>200</v>
      </c>
      <c r="F114" s="34">
        <v>200</v>
      </c>
      <c r="G114" s="27">
        <v>114</v>
      </c>
      <c r="H114" s="27"/>
      <c r="I114" s="27"/>
      <c r="J114" s="27"/>
      <c r="K114" s="27"/>
      <c r="L114" s="27"/>
      <c r="M114" s="27"/>
      <c r="N114" s="28">
        <f t="shared" si="6"/>
        <v>514</v>
      </c>
      <c r="O114" s="29">
        <f t="shared" si="7"/>
        <v>114</v>
      </c>
      <c r="P114" s="29">
        <f t="shared" si="8"/>
        <v>1</v>
      </c>
      <c r="Q114" s="30" t="str">
        <f t="shared" si="9"/>
        <v>м</v>
      </c>
      <c r="R114" s="31">
        <f t="shared" si="10"/>
        <v>114</v>
      </c>
      <c r="S114" s="32"/>
    </row>
    <row r="115" spans="1:19" ht="12.75">
      <c r="A115" s="5">
        <f t="shared" si="11"/>
        <v>114</v>
      </c>
      <c r="B115" s="5"/>
      <c r="C115" s="24" t="s">
        <v>122</v>
      </c>
      <c r="D115" s="5" t="s">
        <v>118</v>
      </c>
      <c r="E115" s="34">
        <v>200</v>
      </c>
      <c r="F115" s="34">
        <v>200</v>
      </c>
      <c r="G115" s="27">
        <v>115</v>
      </c>
      <c r="H115" s="27"/>
      <c r="I115" s="27"/>
      <c r="J115" s="27"/>
      <c r="K115" s="27"/>
      <c r="L115" s="27"/>
      <c r="M115" s="27"/>
      <c r="N115" s="28">
        <f t="shared" si="6"/>
        <v>515</v>
      </c>
      <c r="O115" s="29">
        <f t="shared" si="7"/>
        <v>115</v>
      </c>
      <c r="P115" s="29">
        <f t="shared" si="8"/>
        <v>1</v>
      </c>
      <c r="Q115" s="30" t="str">
        <f t="shared" si="9"/>
        <v>м</v>
      </c>
      <c r="R115" s="31">
        <f t="shared" si="10"/>
        <v>115</v>
      </c>
      <c r="S115" s="32"/>
    </row>
    <row r="116" spans="1:19" ht="12.75">
      <c r="A116" s="5">
        <f t="shared" si="11"/>
        <v>115</v>
      </c>
      <c r="B116" s="5"/>
      <c r="C116" s="24" t="s">
        <v>79</v>
      </c>
      <c r="D116" s="5" t="s">
        <v>511</v>
      </c>
      <c r="E116" s="34">
        <v>200</v>
      </c>
      <c r="F116" s="40">
        <v>113</v>
      </c>
      <c r="G116" s="27">
        <v>116</v>
      </c>
      <c r="H116" s="27"/>
      <c r="I116" s="27"/>
      <c r="J116" s="27"/>
      <c r="K116" s="27"/>
      <c r="L116" s="27"/>
      <c r="M116" s="27"/>
      <c r="N116" s="28">
        <f t="shared" si="6"/>
        <v>429</v>
      </c>
      <c r="O116" s="29">
        <f t="shared" si="7"/>
        <v>113</v>
      </c>
      <c r="P116" s="29">
        <f t="shared" si="8"/>
        <v>2</v>
      </c>
      <c r="Q116" s="30" t="str">
        <f t="shared" si="9"/>
        <v>ж</v>
      </c>
      <c r="R116" s="31">
        <f t="shared" si="10"/>
        <v>113</v>
      </c>
      <c r="S116" s="32"/>
    </row>
    <row r="117" spans="1:19" ht="12.75">
      <c r="A117" s="5">
        <f t="shared" si="11"/>
        <v>116</v>
      </c>
      <c r="B117" s="5"/>
      <c r="C117" s="24" t="s">
        <v>91</v>
      </c>
      <c r="D117" s="5" t="s">
        <v>63</v>
      </c>
      <c r="E117" s="34">
        <v>200</v>
      </c>
      <c r="F117" s="34">
        <v>200</v>
      </c>
      <c r="G117" s="27">
        <v>117</v>
      </c>
      <c r="H117" s="27"/>
      <c r="I117" s="27"/>
      <c r="J117" s="27"/>
      <c r="K117" s="27"/>
      <c r="L117" s="27"/>
      <c r="M117" s="27"/>
      <c r="N117" s="28">
        <f t="shared" si="6"/>
        <v>517</v>
      </c>
      <c r="O117" s="29">
        <f t="shared" si="7"/>
        <v>117</v>
      </c>
      <c r="P117" s="29">
        <f t="shared" si="8"/>
        <v>1</v>
      </c>
      <c r="Q117" s="30" t="str">
        <f t="shared" si="9"/>
        <v>м</v>
      </c>
      <c r="R117" s="31">
        <f t="shared" si="10"/>
        <v>117</v>
      </c>
      <c r="S117" s="32"/>
    </row>
    <row r="118" spans="1:19" ht="12.75">
      <c r="A118" s="5">
        <f t="shared" si="11"/>
        <v>117</v>
      </c>
      <c r="B118" s="5"/>
      <c r="C118" s="24" t="s">
        <v>512</v>
      </c>
      <c r="D118" s="5" t="s">
        <v>513</v>
      </c>
      <c r="E118" s="34">
        <v>200</v>
      </c>
      <c r="F118" s="34">
        <v>200</v>
      </c>
      <c r="G118" s="42">
        <v>118</v>
      </c>
      <c r="H118" s="27"/>
      <c r="I118" s="27"/>
      <c r="J118" s="27"/>
      <c r="K118" s="27"/>
      <c r="L118" s="27"/>
      <c r="M118" s="27"/>
      <c r="N118" s="28">
        <f t="shared" si="6"/>
        <v>518</v>
      </c>
      <c r="O118" s="29">
        <f t="shared" si="7"/>
        <v>118</v>
      </c>
      <c r="P118" s="29">
        <f t="shared" si="8"/>
        <v>1</v>
      </c>
      <c r="Q118" s="30" t="str">
        <f t="shared" si="9"/>
        <v>ж</v>
      </c>
      <c r="R118" s="31">
        <f t="shared" si="10"/>
        <v>118</v>
      </c>
      <c r="S118" s="32"/>
    </row>
    <row r="119" spans="1:19" ht="12.75">
      <c r="A119" s="5">
        <f t="shared" si="11"/>
        <v>118</v>
      </c>
      <c r="B119" s="5"/>
      <c r="C119" s="24" t="s">
        <v>264</v>
      </c>
      <c r="D119" s="5" t="s">
        <v>17</v>
      </c>
      <c r="E119" s="34">
        <v>200</v>
      </c>
      <c r="F119" s="40">
        <v>105</v>
      </c>
      <c r="G119" s="42">
        <v>118</v>
      </c>
      <c r="H119" s="27"/>
      <c r="I119" s="27"/>
      <c r="J119" s="27"/>
      <c r="K119" s="27"/>
      <c r="L119" s="27"/>
      <c r="M119" s="27"/>
      <c r="N119" s="28">
        <f t="shared" si="6"/>
        <v>423</v>
      </c>
      <c r="O119" s="29">
        <f t="shared" si="7"/>
        <v>105</v>
      </c>
      <c r="P119" s="29">
        <f t="shared" si="8"/>
        <v>2</v>
      </c>
      <c r="Q119" s="30" t="str">
        <f t="shared" si="9"/>
        <v>ж</v>
      </c>
      <c r="R119" s="31">
        <f t="shared" si="10"/>
        <v>105</v>
      </c>
      <c r="S119" s="32"/>
    </row>
    <row r="120" spans="1:19" ht="12.75">
      <c r="A120" s="5">
        <f t="shared" si="11"/>
        <v>119</v>
      </c>
      <c r="B120" s="5"/>
      <c r="C120" s="24" t="s">
        <v>220</v>
      </c>
      <c r="D120" s="5" t="s">
        <v>80</v>
      </c>
      <c r="E120" s="40">
        <v>85</v>
      </c>
      <c r="F120" s="34">
        <v>200</v>
      </c>
      <c r="G120" s="27">
        <v>119</v>
      </c>
      <c r="H120" s="27"/>
      <c r="I120" s="27"/>
      <c r="J120" s="27"/>
      <c r="K120" s="27"/>
      <c r="L120" s="27"/>
      <c r="M120" s="27"/>
      <c r="N120" s="28">
        <f t="shared" si="6"/>
        <v>404</v>
      </c>
      <c r="O120" s="29">
        <f t="shared" si="7"/>
        <v>85</v>
      </c>
      <c r="P120" s="29">
        <f t="shared" si="8"/>
        <v>2</v>
      </c>
      <c r="Q120" s="30" t="str">
        <f t="shared" si="9"/>
        <v>ж</v>
      </c>
      <c r="R120" s="31">
        <f t="shared" si="10"/>
        <v>85</v>
      </c>
      <c r="S120" s="32"/>
    </row>
    <row r="121" spans="1:19" ht="12.75">
      <c r="A121" s="5">
        <f t="shared" si="11"/>
        <v>120</v>
      </c>
      <c r="B121" s="5"/>
      <c r="C121" s="24" t="s">
        <v>514</v>
      </c>
      <c r="D121" s="5" t="s">
        <v>17</v>
      </c>
      <c r="E121" s="34">
        <v>200</v>
      </c>
      <c r="F121" s="34">
        <v>200</v>
      </c>
      <c r="G121" s="27">
        <v>120</v>
      </c>
      <c r="H121" s="27"/>
      <c r="I121" s="27"/>
      <c r="J121" s="27"/>
      <c r="K121" s="27"/>
      <c r="L121" s="27"/>
      <c r="M121" s="27"/>
      <c r="N121" s="28">
        <f t="shared" si="6"/>
        <v>520</v>
      </c>
      <c r="O121" s="29">
        <f t="shared" si="7"/>
        <v>120</v>
      </c>
      <c r="P121" s="29">
        <f t="shared" si="8"/>
        <v>1</v>
      </c>
      <c r="Q121" s="30" t="str">
        <f t="shared" si="9"/>
        <v>ж</v>
      </c>
      <c r="R121" s="31">
        <f t="shared" si="10"/>
        <v>120</v>
      </c>
      <c r="S121" s="32"/>
    </row>
    <row r="122" spans="1:19" ht="12.75">
      <c r="A122" s="5">
        <f t="shared" si="11"/>
        <v>121</v>
      </c>
      <c r="B122" s="5"/>
      <c r="C122" s="24" t="s">
        <v>228</v>
      </c>
      <c r="D122" s="5" t="s">
        <v>63</v>
      </c>
      <c r="E122" s="34">
        <v>200</v>
      </c>
      <c r="F122" s="34">
        <v>200</v>
      </c>
      <c r="G122" s="27">
        <v>121</v>
      </c>
      <c r="H122" s="27"/>
      <c r="I122" s="27"/>
      <c r="J122" s="27"/>
      <c r="K122" s="27"/>
      <c r="L122" s="27"/>
      <c r="M122" s="27"/>
      <c r="N122" s="28">
        <f t="shared" si="6"/>
        <v>521</v>
      </c>
      <c r="O122" s="29">
        <f t="shared" si="7"/>
        <v>121</v>
      </c>
      <c r="P122" s="29">
        <f t="shared" si="8"/>
        <v>1</v>
      </c>
      <c r="Q122" s="30" t="str">
        <f t="shared" si="9"/>
        <v>м</v>
      </c>
      <c r="R122" s="31">
        <f t="shared" si="10"/>
        <v>121</v>
      </c>
      <c r="S122" s="32"/>
    </row>
    <row r="123" spans="1:19" ht="12.75">
      <c r="A123" s="5">
        <f t="shared" si="11"/>
        <v>122</v>
      </c>
      <c r="B123" s="5"/>
      <c r="C123" s="24" t="s">
        <v>515</v>
      </c>
      <c r="D123" s="5" t="s">
        <v>206</v>
      </c>
      <c r="E123" s="34">
        <v>200</v>
      </c>
      <c r="F123" s="34">
        <v>200</v>
      </c>
      <c r="G123" s="27">
        <v>122</v>
      </c>
      <c r="H123" s="27"/>
      <c r="I123" s="27"/>
      <c r="J123" s="27"/>
      <c r="K123" s="27"/>
      <c r="L123" s="27"/>
      <c r="M123" s="27"/>
      <c r="N123" s="28">
        <f t="shared" si="6"/>
        <v>522</v>
      </c>
      <c r="O123" s="29">
        <f t="shared" si="7"/>
        <v>122</v>
      </c>
      <c r="P123" s="29">
        <f t="shared" si="8"/>
        <v>1</v>
      </c>
      <c r="Q123" s="30" t="str">
        <f t="shared" si="9"/>
        <v>ж</v>
      </c>
      <c r="R123" s="31">
        <f t="shared" si="10"/>
        <v>122</v>
      </c>
      <c r="S123" s="32"/>
    </row>
    <row r="124" spans="1:19" ht="12.75">
      <c r="A124" s="5">
        <f t="shared" si="11"/>
        <v>123</v>
      </c>
      <c r="B124" s="5"/>
      <c r="C124" s="24" t="s">
        <v>516</v>
      </c>
      <c r="D124" s="5" t="s">
        <v>80</v>
      </c>
      <c r="E124" s="40">
        <v>87</v>
      </c>
      <c r="F124" s="40">
        <v>127</v>
      </c>
      <c r="G124" s="27">
        <v>123</v>
      </c>
      <c r="H124" s="27"/>
      <c r="I124" s="27"/>
      <c r="J124" s="27"/>
      <c r="K124" s="27"/>
      <c r="L124" s="27"/>
      <c r="M124" s="27"/>
      <c r="N124" s="28">
        <f t="shared" si="6"/>
        <v>337</v>
      </c>
      <c r="O124" s="29">
        <f t="shared" si="7"/>
        <v>87</v>
      </c>
      <c r="P124" s="29">
        <f t="shared" si="8"/>
        <v>3</v>
      </c>
      <c r="Q124" s="30" t="str">
        <f t="shared" si="9"/>
        <v>м</v>
      </c>
      <c r="R124" s="31">
        <f t="shared" si="10"/>
        <v>87</v>
      </c>
      <c r="S124" s="32"/>
    </row>
    <row r="125" spans="1:19" ht="12.75">
      <c r="A125" s="5">
        <f t="shared" si="11"/>
        <v>124</v>
      </c>
      <c r="B125" s="5"/>
      <c r="C125" s="24" t="s">
        <v>227</v>
      </c>
      <c r="D125" s="5" t="s">
        <v>80</v>
      </c>
      <c r="E125" s="40">
        <v>88</v>
      </c>
      <c r="F125" s="40">
        <v>116</v>
      </c>
      <c r="G125" s="27">
        <v>124</v>
      </c>
      <c r="H125" s="27"/>
      <c r="I125" s="27"/>
      <c r="J125" s="27"/>
      <c r="K125" s="27"/>
      <c r="L125" s="27"/>
      <c r="M125" s="27"/>
      <c r="N125" s="28">
        <f t="shared" si="6"/>
        <v>328</v>
      </c>
      <c r="O125" s="29">
        <f t="shared" si="7"/>
        <v>88</v>
      </c>
      <c r="P125" s="29">
        <f t="shared" si="8"/>
        <v>3</v>
      </c>
      <c r="Q125" s="30" t="str">
        <f t="shared" si="9"/>
        <v>м</v>
      </c>
      <c r="R125" s="31">
        <f t="shared" si="10"/>
        <v>88</v>
      </c>
      <c r="S125" s="32"/>
    </row>
    <row r="126" spans="1:19" ht="12.75">
      <c r="A126" s="5">
        <f t="shared" si="11"/>
        <v>125</v>
      </c>
      <c r="B126" s="5"/>
      <c r="C126" s="24" t="s">
        <v>98</v>
      </c>
      <c r="D126" s="5" t="s">
        <v>109</v>
      </c>
      <c r="E126" s="34">
        <v>200</v>
      </c>
      <c r="F126" s="34">
        <v>200</v>
      </c>
      <c r="G126" s="27">
        <v>125</v>
      </c>
      <c r="H126" s="27"/>
      <c r="I126" s="27"/>
      <c r="J126" s="27"/>
      <c r="K126" s="27"/>
      <c r="L126" s="27"/>
      <c r="M126" s="27"/>
      <c r="N126" s="28">
        <f t="shared" si="6"/>
        <v>525</v>
      </c>
      <c r="O126" s="29">
        <f t="shared" si="7"/>
        <v>125</v>
      </c>
      <c r="P126" s="29">
        <f t="shared" si="8"/>
        <v>1</v>
      </c>
      <c r="Q126" s="30" t="str">
        <f t="shared" si="9"/>
        <v>м</v>
      </c>
      <c r="R126" s="31">
        <f t="shared" si="10"/>
        <v>125</v>
      </c>
      <c r="S126" s="32"/>
    </row>
    <row r="127" spans="1:19" ht="12.75">
      <c r="A127" s="5">
        <f t="shared" si="11"/>
        <v>126</v>
      </c>
      <c r="B127" s="5"/>
      <c r="C127" s="24" t="s">
        <v>517</v>
      </c>
      <c r="D127" s="5" t="s">
        <v>9</v>
      </c>
      <c r="E127" s="34">
        <v>200</v>
      </c>
      <c r="F127" s="40">
        <v>117</v>
      </c>
      <c r="G127" s="27">
        <v>126</v>
      </c>
      <c r="H127" s="27"/>
      <c r="I127" s="27"/>
      <c r="J127" s="27"/>
      <c r="K127" s="27"/>
      <c r="L127" s="27"/>
      <c r="M127" s="27"/>
      <c r="N127" s="28">
        <f t="shared" si="6"/>
        <v>443</v>
      </c>
      <c r="O127" s="29">
        <f t="shared" si="7"/>
        <v>117</v>
      </c>
      <c r="P127" s="29">
        <f t="shared" si="8"/>
        <v>2</v>
      </c>
      <c r="Q127" s="30" t="str">
        <f t="shared" si="9"/>
        <v>м</v>
      </c>
      <c r="R127" s="31">
        <f t="shared" si="10"/>
        <v>117</v>
      </c>
      <c r="S127" s="32"/>
    </row>
    <row r="128" spans="1:19" ht="12.75">
      <c r="A128" s="5">
        <f t="shared" si="11"/>
        <v>127</v>
      </c>
      <c r="B128" s="5"/>
      <c r="C128" s="24" t="s">
        <v>518</v>
      </c>
      <c r="D128" s="5" t="s">
        <v>80</v>
      </c>
      <c r="E128" s="40">
        <v>90</v>
      </c>
      <c r="F128" s="40">
        <v>119</v>
      </c>
      <c r="G128" s="27">
        <v>127</v>
      </c>
      <c r="H128" s="27"/>
      <c r="I128" s="27"/>
      <c r="J128" s="27"/>
      <c r="K128" s="27"/>
      <c r="L128" s="27"/>
      <c r="M128" s="27"/>
      <c r="N128" s="28">
        <f t="shared" si="6"/>
        <v>336</v>
      </c>
      <c r="O128" s="29">
        <f t="shared" si="7"/>
        <v>90</v>
      </c>
      <c r="P128" s="29">
        <f t="shared" si="8"/>
        <v>3</v>
      </c>
      <c r="Q128" s="30" t="str">
        <f t="shared" si="9"/>
        <v>м</v>
      </c>
      <c r="R128" s="31">
        <f t="shared" si="10"/>
        <v>90</v>
      </c>
      <c r="S128" s="32"/>
    </row>
    <row r="129" spans="1:19" ht="12.75">
      <c r="A129" s="5">
        <f t="shared" si="11"/>
        <v>128</v>
      </c>
      <c r="B129" s="5"/>
      <c r="C129" s="24" t="s">
        <v>209</v>
      </c>
      <c r="D129" s="5" t="s">
        <v>24</v>
      </c>
      <c r="E129" s="34">
        <v>200</v>
      </c>
      <c r="F129" s="34">
        <v>200</v>
      </c>
      <c r="G129" s="27">
        <v>128</v>
      </c>
      <c r="H129" s="27"/>
      <c r="I129" s="27"/>
      <c r="J129" s="27"/>
      <c r="K129" s="27"/>
      <c r="L129" s="27"/>
      <c r="M129" s="27"/>
      <c r="N129" s="28">
        <f t="shared" si="6"/>
        <v>528</v>
      </c>
      <c r="O129" s="29">
        <f t="shared" si="7"/>
        <v>128</v>
      </c>
      <c r="P129" s="29">
        <f t="shared" si="8"/>
        <v>1</v>
      </c>
      <c r="Q129" s="30" t="str">
        <f t="shared" si="9"/>
        <v>м</v>
      </c>
      <c r="R129" s="31">
        <f t="shared" si="10"/>
        <v>128</v>
      </c>
      <c r="S129" s="32"/>
    </row>
    <row r="130" spans="1:19" ht="12.75">
      <c r="A130" s="5">
        <f t="shared" si="11"/>
        <v>129</v>
      </c>
      <c r="B130" s="5"/>
      <c r="C130" s="24" t="s">
        <v>271</v>
      </c>
      <c r="D130" s="5" t="s">
        <v>54</v>
      </c>
      <c r="E130" s="34">
        <v>200</v>
      </c>
      <c r="F130" s="34">
        <v>200</v>
      </c>
      <c r="G130" s="27">
        <v>129</v>
      </c>
      <c r="H130" s="27"/>
      <c r="I130" s="27"/>
      <c r="J130" s="27"/>
      <c r="K130" s="27"/>
      <c r="L130" s="27"/>
      <c r="M130" s="27"/>
      <c r="N130" s="28">
        <f aca="true" t="shared" si="12" ref="N130:N193">SUM(E130:M130)</f>
        <v>529</v>
      </c>
      <c r="O130" s="29">
        <f aca="true" t="shared" si="13" ref="O130:O193">N130-LARGE(E130:M130,1)-LARGE(E130:M130,2)</f>
        <v>129</v>
      </c>
      <c r="P130" s="29">
        <f aca="true" t="shared" si="14" ref="P130:P193">COUNTIF(E130:M130,"&lt;200")</f>
        <v>1</v>
      </c>
      <c r="Q130" s="30" t="str">
        <f aca="true" t="shared" si="15" ref="Q130:Q193">IF(ISNUMBER(SEARCH("Игорь",C130))+ISNUMBER(SEARCH("Илья",C130))+ISNUMBER(SEARCH("Никита",C130))+ISNUMBER(SEARCH("Данила",C130)),"м",IF((RIGHT(C130,1)="а")+(RIGHT(C130,1)="я")+(RIGHT(C130,1)="ь"),"ж","м"))</f>
        <v>ж</v>
      </c>
      <c r="R130" s="31">
        <f aca="true" t="shared" si="16" ref="R130:R193">SMALL(E130:M130,1)</f>
        <v>129</v>
      </c>
      <c r="S130" s="32"/>
    </row>
    <row r="131" spans="1:19" ht="12.75">
      <c r="A131" s="5">
        <f aca="true" t="shared" si="17" ref="A131:A194">A130+1</f>
        <v>130</v>
      </c>
      <c r="B131" s="5"/>
      <c r="C131" s="24" t="s">
        <v>519</v>
      </c>
      <c r="D131" s="5" t="s">
        <v>24</v>
      </c>
      <c r="E131" s="34">
        <v>200</v>
      </c>
      <c r="F131" s="34">
        <v>200</v>
      </c>
      <c r="G131" s="27">
        <v>130</v>
      </c>
      <c r="H131" s="27"/>
      <c r="I131" s="27"/>
      <c r="J131" s="27"/>
      <c r="K131" s="27"/>
      <c r="L131" s="27"/>
      <c r="M131" s="27"/>
      <c r="N131" s="28">
        <f t="shared" si="12"/>
        <v>530</v>
      </c>
      <c r="O131" s="29">
        <f t="shared" si="13"/>
        <v>130</v>
      </c>
      <c r="P131" s="29">
        <f t="shared" si="14"/>
        <v>1</v>
      </c>
      <c r="Q131" s="30" t="str">
        <f t="shared" si="15"/>
        <v>м</v>
      </c>
      <c r="R131" s="31">
        <f t="shared" si="16"/>
        <v>130</v>
      </c>
      <c r="S131" s="32"/>
    </row>
    <row r="132" spans="1:19" ht="12.75">
      <c r="A132" s="5">
        <f t="shared" si="17"/>
        <v>131</v>
      </c>
      <c r="B132" s="5"/>
      <c r="C132" s="24" t="s">
        <v>313</v>
      </c>
      <c r="D132" s="5" t="s">
        <v>520</v>
      </c>
      <c r="E132" s="34">
        <v>200</v>
      </c>
      <c r="F132" s="40">
        <v>112</v>
      </c>
      <c r="G132" s="27">
        <v>131</v>
      </c>
      <c r="H132" s="27"/>
      <c r="I132" s="27"/>
      <c r="J132" s="27"/>
      <c r="K132" s="27"/>
      <c r="L132" s="27"/>
      <c r="M132" s="27"/>
      <c r="N132" s="28">
        <f t="shared" si="12"/>
        <v>443</v>
      </c>
      <c r="O132" s="29">
        <f t="shared" si="13"/>
        <v>112</v>
      </c>
      <c r="P132" s="29">
        <f t="shared" si="14"/>
        <v>2</v>
      </c>
      <c r="Q132" s="30" t="str">
        <f t="shared" si="15"/>
        <v>ж</v>
      </c>
      <c r="R132" s="31">
        <f t="shared" si="16"/>
        <v>112</v>
      </c>
      <c r="S132" s="32"/>
    </row>
    <row r="133" spans="1:19" ht="12.75">
      <c r="A133" s="5">
        <f t="shared" si="17"/>
        <v>132</v>
      </c>
      <c r="B133" s="5"/>
      <c r="C133" s="24" t="s">
        <v>521</v>
      </c>
      <c r="D133" s="5" t="s">
        <v>59</v>
      </c>
      <c r="E133" s="34">
        <v>200</v>
      </c>
      <c r="F133" s="34">
        <v>200</v>
      </c>
      <c r="G133" s="27">
        <v>132</v>
      </c>
      <c r="H133" s="27"/>
      <c r="I133" s="27"/>
      <c r="J133" s="27"/>
      <c r="K133" s="27"/>
      <c r="L133" s="27"/>
      <c r="M133" s="27"/>
      <c r="N133" s="28">
        <f t="shared" si="12"/>
        <v>532</v>
      </c>
      <c r="O133" s="29">
        <f t="shared" si="13"/>
        <v>132</v>
      </c>
      <c r="P133" s="29">
        <f t="shared" si="14"/>
        <v>1</v>
      </c>
      <c r="Q133" s="30" t="str">
        <f t="shared" si="15"/>
        <v>ж</v>
      </c>
      <c r="R133" s="31">
        <f t="shared" si="16"/>
        <v>132</v>
      </c>
      <c r="S133" s="32"/>
    </row>
    <row r="134" spans="1:19" ht="12.75">
      <c r="A134" s="5">
        <f t="shared" si="17"/>
        <v>133</v>
      </c>
      <c r="B134" s="5"/>
      <c r="C134" s="24" t="s">
        <v>522</v>
      </c>
      <c r="D134" s="5" t="s">
        <v>59</v>
      </c>
      <c r="E134" s="34">
        <v>200</v>
      </c>
      <c r="F134" s="34">
        <v>200</v>
      </c>
      <c r="G134" s="27">
        <v>133</v>
      </c>
      <c r="H134" s="27"/>
      <c r="I134" s="27"/>
      <c r="J134" s="27"/>
      <c r="K134" s="27"/>
      <c r="L134" s="27"/>
      <c r="M134" s="27"/>
      <c r="N134" s="28">
        <f t="shared" si="12"/>
        <v>533</v>
      </c>
      <c r="O134" s="29">
        <f t="shared" si="13"/>
        <v>133</v>
      </c>
      <c r="P134" s="29">
        <f t="shared" si="14"/>
        <v>1</v>
      </c>
      <c r="Q134" s="30" t="str">
        <f t="shared" si="15"/>
        <v>м</v>
      </c>
      <c r="R134" s="31">
        <f t="shared" si="16"/>
        <v>133</v>
      </c>
      <c r="S134" s="32"/>
    </row>
    <row r="135" spans="1:19" ht="12.75">
      <c r="A135" s="5">
        <f t="shared" si="17"/>
        <v>134</v>
      </c>
      <c r="B135" s="5"/>
      <c r="C135" s="24" t="s">
        <v>278</v>
      </c>
      <c r="D135" s="5" t="s">
        <v>19</v>
      </c>
      <c r="E135" s="40">
        <v>82</v>
      </c>
      <c r="F135" s="40">
        <v>120</v>
      </c>
      <c r="G135" s="27">
        <v>134</v>
      </c>
      <c r="H135" s="27"/>
      <c r="I135" s="27"/>
      <c r="J135" s="27"/>
      <c r="K135" s="27"/>
      <c r="L135" s="27"/>
      <c r="M135" s="27"/>
      <c r="N135" s="28">
        <f t="shared" si="12"/>
        <v>336</v>
      </c>
      <c r="O135" s="29">
        <f t="shared" si="13"/>
        <v>82</v>
      </c>
      <c r="P135" s="29">
        <f t="shared" si="14"/>
        <v>3</v>
      </c>
      <c r="Q135" s="30" t="str">
        <f t="shared" si="15"/>
        <v>ж</v>
      </c>
      <c r="R135" s="31">
        <f t="shared" si="16"/>
        <v>82</v>
      </c>
      <c r="S135" s="32"/>
    </row>
    <row r="136" spans="1:19" ht="12.75">
      <c r="A136" s="5">
        <f t="shared" si="17"/>
        <v>135</v>
      </c>
      <c r="B136" s="5"/>
      <c r="C136" s="24" t="s">
        <v>523</v>
      </c>
      <c r="D136" s="5" t="s">
        <v>24</v>
      </c>
      <c r="E136" s="34">
        <v>200</v>
      </c>
      <c r="F136" s="34">
        <v>200</v>
      </c>
      <c r="G136" s="27">
        <v>135</v>
      </c>
      <c r="H136" s="27"/>
      <c r="I136" s="27"/>
      <c r="J136" s="27"/>
      <c r="K136" s="27"/>
      <c r="L136" s="27"/>
      <c r="M136" s="27"/>
      <c r="N136" s="28">
        <f t="shared" si="12"/>
        <v>535</v>
      </c>
      <c r="O136" s="29">
        <f t="shared" si="13"/>
        <v>135</v>
      </c>
      <c r="P136" s="29">
        <f t="shared" si="14"/>
        <v>1</v>
      </c>
      <c r="Q136" s="30" t="str">
        <f t="shared" si="15"/>
        <v>м</v>
      </c>
      <c r="R136" s="31">
        <f t="shared" si="16"/>
        <v>135</v>
      </c>
      <c r="S136" s="32"/>
    </row>
    <row r="137" spans="1:19" ht="12.75">
      <c r="A137" s="5">
        <f t="shared" si="17"/>
        <v>136</v>
      </c>
      <c r="B137" s="5"/>
      <c r="C137" s="24" t="s">
        <v>524</v>
      </c>
      <c r="D137" s="5" t="s">
        <v>24</v>
      </c>
      <c r="E137" s="34">
        <v>200</v>
      </c>
      <c r="F137" s="40">
        <v>129</v>
      </c>
      <c r="G137" s="27">
        <v>137</v>
      </c>
      <c r="H137" s="27"/>
      <c r="I137" s="27"/>
      <c r="J137" s="27"/>
      <c r="K137" s="27"/>
      <c r="L137" s="27"/>
      <c r="M137" s="27"/>
      <c r="N137" s="28">
        <f t="shared" si="12"/>
        <v>466</v>
      </c>
      <c r="O137" s="29">
        <f t="shared" si="13"/>
        <v>129</v>
      </c>
      <c r="P137" s="29">
        <f t="shared" si="14"/>
        <v>2</v>
      </c>
      <c r="Q137" s="30" t="str">
        <f t="shared" si="15"/>
        <v>м</v>
      </c>
      <c r="R137" s="31">
        <f t="shared" si="16"/>
        <v>129</v>
      </c>
      <c r="S137" s="32"/>
    </row>
    <row r="138" spans="1:19" ht="12.75">
      <c r="A138" s="5">
        <f t="shared" si="17"/>
        <v>137</v>
      </c>
      <c r="B138" s="5"/>
      <c r="C138" s="24" t="s">
        <v>167</v>
      </c>
      <c r="D138" s="5" t="s">
        <v>168</v>
      </c>
      <c r="E138" s="40">
        <v>89</v>
      </c>
      <c r="F138" s="34">
        <v>200</v>
      </c>
      <c r="G138" s="42">
        <v>138</v>
      </c>
      <c r="H138" s="27"/>
      <c r="I138" s="27"/>
      <c r="J138" s="27"/>
      <c r="K138" s="27"/>
      <c r="L138" s="27"/>
      <c r="M138" s="27"/>
      <c r="N138" s="28">
        <f t="shared" si="12"/>
        <v>427</v>
      </c>
      <c r="O138" s="29">
        <f t="shared" si="13"/>
        <v>89</v>
      </c>
      <c r="P138" s="29">
        <f t="shared" si="14"/>
        <v>2</v>
      </c>
      <c r="Q138" s="30" t="str">
        <f t="shared" si="15"/>
        <v>ж</v>
      </c>
      <c r="R138" s="31">
        <f t="shared" si="16"/>
        <v>89</v>
      </c>
      <c r="S138" s="32"/>
    </row>
    <row r="139" spans="1:19" ht="12.75">
      <c r="A139" s="5">
        <f t="shared" si="17"/>
        <v>138</v>
      </c>
      <c r="B139" s="5"/>
      <c r="C139" s="24" t="s">
        <v>280</v>
      </c>
      <c r="D139" s="5" t="s">
        <v>17</v>
      </c>
      <c r="E139" s="34">
        <v>200</v>
      </c>
      <c r="F139" s="34">
        <v>200</v>
      </c>
      <c r="G139" s="42">
        <v>138</v>
      </c>
      <c r="H139" s="27"/>
      <c r="I139" s="27"/>
      <c r="J139" s="27"/>
      <c r="K139" s="27"/>
      <c r="L139" s="27"/>
      <c r="M139" s="27"/>
      <c r="N139" s="28">
        <f t="shared" si="12"/>
        <v>538</v>
      </c>
      <c r="O139" s="29">
        <f t="shared" si="13"/>
        <v>138</v>
      </c>
      <c r="P139" s="29">
        <f t="shared" si="14"/>
        <v>1</v>
      </c>
      <c r="Q139" s="30" t="str">
        <f t="shared" si="15"/>
        <v>м</v>
      </c>
      <c r="R139" s="31">
        <f t="shared" si="16"/>
        <v>138</v>
      </c>
      <c r="S139" s="32"/>
    </row>
    <row r="140" spans="1:19" ht="12.75">
      <c r="A140" s="5">
        <f t="shared" si="17"/>
        <v>139</v>
      </c>
      <c r="B140" s="5"/>
      <c r="C140" s="24" t="s">
        <v>525</v>
      </c>
      <c r="D140" s="5" t="s">
        <v>59</v>
      </c>
      <c r="E140" s="34">
        <v>200</v>
      </c>
      <c r="F140" s="34">
        <v>200</v>
      </c>
      <c r="G140" s="27">
        <v>141</v>
      </c>
      <c r="H140" s="27"/>
      <c r="I140" s="27"/>
      <c r="J140" s="27"/>
      <c r="K140" s="27"/>
      <c r="L140" s="27"/>
      <c r="M140" s="27"/>
      <c r="N140" s="28">
        <f t="shared" si="12"/>
        <v>541</v>
      </c>
      <c r="O140" s="29">
        <f t="shared" si="13"/>
        <v>141</v>
      </c>
      <c r="P140" s="29">
        <f t="shared" si="14"/>
        <v>1</v>
      </c>
      <c r="Q140" s="30" t="str">
        <f t="shared" si="15"/>
        <v>м</v>
      </c>
      <c r="R140" s="31">
        <f t="shared" si="16"/>
        <v>141</v>
      </c>
      <c r="S140" s="32"/>
    </row>
    <row r="141" spans="1:19" ht="12.75">
      <c r="A141" s="5">
        <f t="shared" si="17"/>
        <v>140</v>
      </c>
      <c r="B141" s="5"/>
      <c r="C141" s="24" t="s">
        <v>257</v>
      </c>
      <c r="D141" s="5" t="s">
        <v>63</v>
      </c>
      <c r="E141" s="34">
        <v>200</v>
      </c>
      <c r="F141" s="34">
        <v>200</v>
      </c>
      <c r="G141" s="42">
        <v>142</v>
      </c>
      <c r="H141" s="27"/>
      <c r="I141" s="27"/>
      <c r="J141" s="27"/>
      <c r="K141" s="27"/>
      <c r="L141" s="27"/>
      <c r="M141" s="27"/>
      <c r="N141" s="28">
        <f t="shared" si="12"/>
        <v>542</v>
      </c>
      <c r="O141" s="29">
        <f t="shared" si="13"/>
        <v>142</v>
      </c>
      <c r="P141" s="29">
        <f t="shared" si="14"/>
        <v>1</v>
      </c>
      <c r="Q141" s="30" t="str">
        <f t="shared" si="15"/>
        <v>м</v>
      </c>
      <c r="R141" s="31">
        <f t="shared" si="16"/>
        <v>142</v>
      </c>
      <c r="S141" s="32"/>
    </row>
    <row r="142" spans="1:19" ht="12.75">
      <c r="A142" s="5">
        <f t="shared" si="17"/>
        <v>141</v>
      </c>
      <c r="B142" s="5"/>
      <c r="C142" s="24" t="s">
        <v>526</v>
      </c>
      <c r="D142" s="5" t="s">
        <v>71</v>
      </c>
      <c r="E142" s="34">
        <v>200</v>
      </c>
      <c r="F142" s="40">
        <v>115</v>
      </c>
      <c r="G142" s="42">
        <v>142</v>
      </c>
      <c r="H142" s="27"/>
      <c r="I142" s="27"/>
      <c r="J142" s="27"/>
      <c r="K142" s="27"/>
      <c r="L142" s="27"/>
      <c r="M142" s="27"/>
      <c r="N142" s="28">
        <f t="shared" si="12"/>
        <v>457</v>
      </c>
      <c r="O142" s="29">
        <f t="shared" si="13"/>
        <v>115</v>
      </c>
      <c r="P142" s="29">
        <f t="shared" si="14"/>
        <v>2</v>
      </c>
      <c r="Q142" s="30" t="str">
        <f t="shared" si="15"/>
        <v>ж</v>
      </c>
      <c r="R142" s="31">
        <f t="shared" si="16"/>
        <v>115</v>
      </c>
      <c r="S142" s="32"/>
    </row>
    <row r="143" spans="1:19" ht="12.75">
      <c r="A143" s="5">
        <f t="shared" si="17"/>
        <v>142</v>
      </c>
      <c r="B143" s="5"/>
      <c r="C143" s="24" t="s">
        <v>316</v>
      </c>
      <c r="D143" s="5" t="s">
        <v>5</v>
      </c>
      <c r="E143" s="34">
        <v>200</v>
      </c>
      <c r="F143" s="34">
        <v>200</v>
      </c>
      <c r="G143" s="42">
        <v>142</v>
      </c>
      <c r="H143" s="27"/>
      <c r="I143" s="27"/>
      <c r="J143" s="27"/>
      <c r="K143" s="27"/>
      <c r="L143" s="27"/>
      <c r="M143" s="27"/>
      <c r="N143" s="28">
        <f t="shared" si="12"/>
        <v>542</v>
      </c>
      <c r="O143" s="29">
        <f t="shared" si="13"/>
        <v>142</v>
      </c>
      <c r="P143" s="29">
        <f t="shared" si="14"/>
        <v>1</v>
      </c>
      <c r="Q143" s="30" t="str">
        <f t="shared" si="15"/>
        <v>ж</v>
      </c>
      <c r="R143" s="31">
        <f t="shared" si="16"/>
        <v>142</v>
      </c>
      <c r="S143" s="32"/>
    </row>
    <row r="144" spans="1:19" ht="12.75">
      <c r="A144" s="5">
        <f t="shared" si="17"/>
        <v>143</v>
      </c>
      <c r="B144" s="5"/>
      <c r="C144" s="24" t="s">
        <v>527</v>
      </c>
      <c r="D144" s="5" t="s">
        <v>24</v>
      </c>
      <c r="E144" s="40">
        <v>92</v>
      </c>
      <c r="F144" s="40">
        <v>132</v>
      </c>
      <c r="G144" s="27">
        <v>144</v>
      </c>
      <c r="H144" s="27"/>
      <c r="I144" s="27"/>
      <c r="J144" s="27"/>
      <c r="K144" s="27"/>
      <c r="L144" s="27"/>
      <c r="M144" s="27"/>
      <c r="N144" s="28">
        <f t="shared" si="12"/>
        <v>368</v>
      </c>
      <c r="O144" s="29">
        <f t="shared" si="13"/>
        <v>92</v>
      </c>
      <c r="P144" s="29">
        <f t="shared" si="14"/>
        <v>3</v>
      </c>
      <c r="Q144" s="30" t="str">
        <f t="shared" si="15"/>
        <v>ж</v>
      </c>
      <c r="R144" s="31">
        <f t="shared" si="16"/>
        <v>92</v>
      </c>
      <c r="S144" s="32"/>
    </row>
    <row r="145" spans="1:19" ht="12.75">
      <c r="A145" s="5">
        <f t="shared" si="17"/>
        <v>144</v>
      </c>
      <c r="B145" s="5"/>
      <c r="C145" s="24" t="s">
        <v>528</v>
      </c>
      <c r="D145" s="5" t="s">
        <v>11</v>
      </c>
      <c r="E145" s="34">
        <v>200</v>
      </c>
      <c r="F145" s="40">
        <v>128</v>
      </c>
      <c r="G145" s="27">
        <v>145</v>
      </c>
      <c r="H145" s="27"/>
      <c r="I145" s="27"/>
      <c r="J145" s="27"/>
      <c r="K145" s="27"/>
      <c r="L145" s="27"/>
      <c r="M145" s="27"/>
      <c r="N145" s="28">
        <f t="shared" si="12"/>
        <v>473</v>
      </c>
      <c r="O145" s="29">
        <f t="shared" si="13"/>
        <v>128</v>
      </c>
      <c r="P145" s="29">
        <f t="shared" si="14"/>
        <v>2</v>
      </c>
      <c r="Q145" s="30" t="str">
        <f t="shared" si="15"/>
        <v>м</v>
      </c>
      <c r="R145" s="31">
        <f t="shared" si="16"/>
        <v>128</v>
      </c>
      <c r="S145" s="32"/>
    </row>
    <row r="146" spans="1:19" ht="12.75">
      <c r="A146" s="5">
        <f t="shared" si="17"/>
        <v>145</v>
      </c>
      <c r="B146" s="5"/>
      <c r="C146" s="24" t="s">
        <v>529</v>
      </c>
      <c r="D146" s="5" t="s">
        <v>59</v>
      </c>
      <c r="E146" s="34">
        <v>200</v>
      </c>
      <c r="F146" s="34">
        <v>200</v>
      </c>
      <c r="G146" s="27">
        <v>146</v>
      </c>
      <c r="H146" s="27"/>
      <c r="I146" s="27"/>
      <c r="J146" s="27"/>
      <c r="K146" s="27"/>
      <c r="L146" s="27"/>
      <c r="M146" s="27"/>
      <c r="N146" s="28">
        <f t="shared" si="12"/>
        <v>546</v>
      </c>
      <c r="O146" s="29">
        <f t="shared" si="13"/>
        <v>146</v>
      </c>
      <c r="P146" s="29">
        <f t="shared" si="14"/>
        <v>1</v>
      </c>
      <c r="Q146" s="30" t="str">
        <f t="shared" si="15"/>
        <v>м</v>
      </c>
      <c r="R146" s="31">
        <f t="shared" si="16"/>
        <v>146</v>
      </c>
      <c r="S146" s="32"/>
    </row>
    <row r="147" spans="1:19" ht="12.75">
      <c r="A147" s="5">
        <f t="shared" si="17"/>
        <v>146</v>
      </c>
      <c r="B147" s="5"/>
      <c r="C147" s="24" t="s">
        <v>305</v>
      </c>
      <c r="D147" s="5" t="s">
        <v>109</v>
      </c>
      <c r="E147" s="34">
        <v>200</v>
      </c>
      <c r="F147" s="34">
        <v>200</v>
      </c>
      <c r="G147" s="42">
        <v>147</v>
      </c>
      <c r="H147" s="27"/>
      <c r="I147" s="27"/>
      <c r="J147" s="27"/>
      <c r="K147" s="27"/>
      <c r="L147" s="27"/>
      <c r="M147" s="27"/>
      <c r="N147" s="28">
        <f t="shared" si="12"/>
        <v>547</v>
      </c>
      <c r="O147" s="29">
        <f t="shared" si="13"/>
        <v>147</v>
      </c>
      <c r="P147" s="29">
        <f t="shared" si="14"/>
        <v>1</v>
      </c>
      <c r="Q147" s="30" t="str">
        <f t="shared" si="15"/>
        <v>м</v>
      </c>
      <c r="R147" s="31">
        <f t="shared" si="16"/>
        <v>147</v>
      </c>
      <c r="S147" s="32"/>
    </row>
    <row r="148" spans="1:19" ht="12.75">
      <c r="A148" s="5">
        <f t="shared" si="17"/>
        <v>147</v>
      </c>
      <c r="B148" s="5"/>
      <c r="C148" s="24" t="s">
        <v>530</v>
      </c>
      <c r="D148" s="5" t="s">
        <v>59</v>
      </c>
      <c r="E148" s="34">
        <v>200</v>
      </c>
      <c r="F148" s="34">
        <v>200</v>
      </c>
      <c r="G148" s="27">
        <v>148</v>
      </c>
      <c r="H148" s="27"/>
      <c r="I148" s="27"/>
      <c r="J148" s="27"/>
      <c r="K148" s="27"/>
      <c r="L148" s="27"/>
      <c r="M148" s="27"/>
      <c r="N148" s="28">
        <f t="shared" si="12"/>
        <v>548</v>
      </c>
      <c r="O148" s="29">
        <f t="shared" si="13"/>
        <v>148</v>
      </c>
      <c r="P148" s="29">
        <f t="shared" si="14"/>
        <v>1</v>
      </c>
      <c r="Q148" s="30" t="str">
        <f t="shared" si="15"/>
        <v>ж</v>
      </c>
      <c r="R148" s="31">
        <f t="shared" si="16"/>
        <v>148</v>
      </c>
      <c r="S148" s="32"/>
    </row>
    <row r="149" spans="1:19" ht="12.75">
      <c r="A149" s="5">
        <f t="shared" si="17"/>
        <v>148</v>
      </c>
      <c r="B149" s="5"/>
      <c r="C149" s="24" t="s">
        <v>10</v>
      </c>
      <c r="D149" s="5" t="str">
        <f>VLOOKUP(C149,Лист2!$A$1:$B$252,2,FALSE)</f>
        <v>ЦНТ</v>
      </c>
      <c r="E149" s="35">
        <v>36</v>
      </c>
      <c r="F149" s="34">
        <v>200</v>
      </c>
      <c r="G149" s="34">
        <v>200</v>
      </c>
      <c r="H149" s="27"/>
      <c r="I149" s="27"/>
      <c r="J149" s="27"/>
      <c r="K149" s="27"/>
      <c r="L149" s="27"/>
      <c r="M149" s="27"/>
      <c r="N149" s="28">
        <f t="shared" si="12"/>
        <v>436</v>
      </c>
      <c r="O149" s="29">
        <f t="shared" si="13"/>
        <v>36</v>
      </c>
      <c r="P149" s="29">
        <f t="shared" si="14"/>
        <v>1</v>
      </c>
      <c r="Q149" s="30" t="str">
        <f t="shared" si="15"/>
        <v>м</v>
      </c>
      <c r="R149" s="31">
        <f t="shared" si="16"/>
        <v>36</v>
      </c>
      <c r="S149" s="32">
        <v>408.63</v>
      </c>
    </row>
    <row r="150" spans="1:19" ht="12.75">
      <c r="A150" s="5">
        <f t="shared" si="17"/>
        <v>149</v>
      </c>
      <c r="B150" s="5"/>
      <c r="C150" s="24" t="s">
        <v>14</v>
      </c>
      <c r="D150" s="5" t="str">
        <f>VLOOKUP(C150,Лист2!$A$1:$B$252,2,FALSE)</f>
        <v>СГСПУ</v>
      </c>
      <c r="E150" s="26">
        <v>11</v>
      </c>
      <c r="F150" s="34">
        <v>200</v>
      </c>
      <c r="G150" s="34">
        <v>200</v>
      </c>
      <c r="H150" s="27"/>
      <c r="I150" s="27"/>
      <c r="J150" s="27"/>
      <c r="K150" s="27"/>
      <c r="L150" s="27"/>
      <c r="M150" s="27"/>
      <c r="N150" s="28">
        <f t="shared" si="12"/>
        <v>411</v>
      </c>
      <c r="O150" s="29">
        <f t="shared" si="13"/>
        <v>11</v>
      </c>
      <c r="P150" s="29">
        <f t="shared" si="14"/>
        <v>1</v>
      </c>
      <c r="Q150" s="30" t="str">
        <f t="shared" si="15"/>
        <v>м</v>
      </c>
      <c r="R150" s="31">
        <f t="shared" si="16"/>
        <v>11</v>
      </c>
      <c r="S150" s="32">
        <v>436</v>
      </c>
    </row>
    <row r="151" spans="1:19" ht="12.75">
      <c r="A151" s="5">
        <f t="shared" si="17"/>
        <v>150</v>
      </c>
      <c r="B151" s="5"/>
      <c r="C151" s="24" t="s">
        <v>22</v>
      </c>
      <c r="D151" s="5" t="str">
        <f>VLOOKUP(C151,Лист2!$A$1:$B$252,2,FALSE)</f>
        <v>Сбербанк</v>
      </c>
      <c r="E151" s="37">
        <v>69</v>
      </c>
      <c r="F151" s="34">
        <v>200</v>
      </c>
      <c r="G151" s="34">
        <v>200</v>
      </c>
      <c r="H151" s="27"/>
      <c r="I151" s="27"/>
      <c r="J151" s="27"/>
      <c r="K151" s="27"/>
      <c r="L151" s="27"/>
      <c r="M151" s="27"/>
      <c r="N151" s="28">
        <f t="shared" si="12"/>
        <v>469</v>
      </c>
      <c r="O151" s="29">
        <f t="shared" si="13"/>
        <v>69</v>
      </c>
      <c r="P151" s="29">
        <f t="shared" si="14"/>
        <v>1</v>
      </c>
      <c r="Q151" s="30" t="str">
        <f t="shared" si="15"/>
        <v>ж</v>
      </c>
      <c r="R151" s="31">
        <f t="shared" si="16"/>
        <v>69</v>
      </c>
      <c r="S151" s="32">
        <v>145.23</v>
      </c>
    </row>
    <row r="152" spans="1:19" ht="12.75">
      <c r="A152" s="5">
        <f t="shared" si="17"/>
        <v>151</v>
      </c>
      <c r="B152" s="5"/>
      <c r="C152" s="24" t="s">
        <v>27</v>
      </c>
      <c r="D152" s="5"/>
      <c r="E152" s="34">
        <v>200</v>
      </c>
      <c r="F152" s="37">
        <v>72</v>
      </c>
      <c r="G152" s="34">
        <v>200</v>
      </c>
      <c r="H152" s="27"/>
      <c r="I152" s="27"/>
      <c r="J152" s="27"/>
      <c r="K152" s="27"/>
      <c r="L152" s="27"/>
      <c r="M152" s="27"/>
      <c r="N152" s="28">
        <f t="shared" si="12"/>
        <v>472</v>
      </c>
      <c r="O152" s="29">
        <f t="shared" si="13"/>
        <v>72</v>
      </c>
      <c r="P152" s="29">
        <f t="shared" si="14"/>
        <v>1</v>
      </c>
      <c r="Q152" s="30" t="str">
        <f t="shared" si="15"/>
        <v>м</v>
      </c>
      <c r="R152" s="31">
        <f t="shared" si="16"/>
        <v>72</v>
      </c>
      <c r="S152" s="32">
        <f>VLOOKUP(C152,'расчет 2'!$A$1:$D$101,2,FALSE)</f>
        <v>238.75</v>
      </c>
    </row>
    <row r="153" spans="1:19" ht="12.75">
      <c r="A153" s="5">
        <f t="shared" si="17"/>
        <v>152</v>
      </c>
      <c r="B153" s="5"/>
      <c r="C153" s="24" t="s">
        <v>36</v>
      </c>
      <c r="D153" s="5" t="str">
        <f>VLOOKUP(C153,Лист2!$A$1:$B$252,2,FALSE)</f>
        <v>Самарский</v>
      </c>
      <c r="E153" s="35">
        <v>40</v>
      </c>
      <c r="F153" s="34">
        <v>200</v>
      </c>
      <c r="G153" s="34">
        <v>200</v>
      </c>
      <c r="H153" s="27"/>
      <c r="I153" s="27"/>
      <c r="J153" s="27"/>
      <c r="K153" s="27"/>
      <c r="L153" s="27"/>
      <c r="M153" s="27"/>
      <c r="N153" s="28">
        <f t="shared" si="12"/>
        <v>440</v>
      </c>
      <c r="O153" s="29">
        <f t="shared" si="13"/>
        <v>40</v>
      </c>
      <c r="P153" s="29">
        <f t="shared" si="14"/>
        <v>1</v>
      </c>
      <c r="Q153" s="30" t="str">
        <f t="shared" si="15"/>
        <v>м</v>
      </c>
      <c r="R153" s="31">
        <f t="shared" si="16"/>
        <v>40</v>
      </c>
      <c r="S153" s="32">
        <v>304.57</v>
      </c>
    </row>
    <row r="154" spans="1:19" ht="12.75">
      <c r="A154" s="5">
        <f t="shared" si="17"/>
        <v>153</v>
      </c>
      <c r="B154" s="5"/>
      <c r="C154" s="24" t="s">
        <v>42</v>
      </c>
      <c r="D154" s="5" t="str">
        <f>VLOOKUP(C154,Лист2!$A$1:$B$252,2,FALSE)</f>
        <v>ЦНТ</v>
      </c>
      <c r="E154" s="26">
        <v>12</v>
      </c>
      <c r="F154" s="26">
        <v>22</v>
      </c>
      <c r="G154" s="34">
        <v>200</v>
      </c>
      <c r="H154" s="27"/>
      <c r="I154" s="27"/>
      <c r="J154" s="27"/>
      <c r="K154" s="27"/>
      <c r="L154" s="27"/>
      <c r="M154" s="27"/>
      <c r="N154" s="28">
        <f t="shared" si="12"/>
        <v>234</v>
      </c>
      <c r="O154" s="29">
        <f t="shared" si="13"/>
        <v>12</v>
      </c>
      <c r="P154" s="29">
        <f t="shared" si="14"/>
        <v>2</v>
      </c>
      <c r="Q154" s="30" t="str">
        <f t="shared" si="15"/>
        <v>м</v>
      </c>
      <c r="R154" s="31">
        <f t="shared" si="16"/>
        <v>12</v>
      </c>
      <c r="S154" s="32">
        <f>VLOOKUP(C154,'расчет 2'!$A$1:$D$101,2,FALSE)</f>
        <v>598.89</v>
      </c>
    </row>
    <row r="155" spans="1:19" ht="12.75">
      <c r="A155" s="5">
        <f t="shared" si="17"/>
        <v>154</v>
      </c>
      <c r="B155" s="5"/>
      <c r="C155" s="24" t="s">
        <v>44</v>
      </c>
      <c r="D155" s="5" t="str">
        <f>VLOOKUP(C155,Лист2!$A$1:$B$252,2,FALSE)</f>
        <v>Кинель</v>
      </c>
      <c r="E155" s="26">
        <v>14</v>
      </c>
      <c r="F155" s="34">
        <v>200</v>
      </c>
      <c r="G155" s="34">
        <v>200</v>
      </c>
      <c r="H155" s="27"/>
      <c r="I155" s="27"/>
      <c r="J155" s="27"/>
      <c r="K155" s="27"/>
      <c r="L155" s="27"/>
      <c r="M155" s="27"/>
      <c r="N155" s="28">
        <f t="shared" si="12"/>
        <v>414</v>
      </c>
      <c r="O155" s="29">
        <f t="shared" si="13"/>
        <v>14</v>
      </c>
      <c r="P155" s="29">
        <f t="shared" si="14"/>
        <v>1</v>
      </c>
      <c r="Q155" s="30" t="str">
        <f t="shared" si="15"/>
        <v>м</v>
      </c>
      <c r="R155" s="31">
        <f t="shared" si="16"/>
        <v>14</v>
      </c>
      <c r="S155" s="32">
        <v>509.15</v>
      </c>
    </row>
    <row r="156" spans="1:19" ht="12.75">
      <c r="A156" s="5">
        <f t="shared" si="17"/>
        <v>155</v>
      </c>
      <c r="B156" s="5"/>
      <c r="C156" s="24" t="s">
        <v>531</v>
      </c>
      <c r="D156" s="5" t="s">
        <v>532</v>
      </c>
      <c r="E156" s="35">
        <v>31</v>
      </c>
      <c r="F156" s="34">
        <v>200</v>
      </c>
      <c r="G156" s="34">
        <v>200</v>
      </c>
      <c r="H156" s="27"/>
      <c r="I156" s="27"/>
      <c r="J156" s="27"/>
      <c r="K156" s="27"/>
      <c r="L156" s="27"/>
      <c r="M156" s="27"/>
      <c r="N156" s="28">
        <f t="shared" si="12"/>
        <v>431</v>
      </c>
      <c r="O156" s="29">
        <f t="shared" si="13"/>
        <v>31</v>
      </c>
      <c r="P156" s="29">
        <f t="shared" si="14"/>
        <v>1</v>
      </c>
      <c r="Q156" s="30" t="str">
        <f t="shared" si="15"/>
        <v>м</v>
      </c>
      <c r="R156" s="31">
        <f t="shared" si="16"/>
        <v>31</v>
      </c>
      <c r="S156" s="32">
        <v>402.18</v>
      </c>
    </row>
    <row r="157" spans="1:19" ht="12.75">
      <c r="A157" s="5">
        <f t="shared" si="17"/>
        <v>156</v>
      </c>
      <c r="B157" s="5"/>
      <c r="C157" s="24" t="s">
        <v>453</v>
      </c>
      <c r="D157" s="5" t="s">
        <v>37</v>
      </c>
      <c r="E157" s="35">
        <v>25</v>
      </c>
      <c r="F157" s="26">
        <v>26</v>
      </c>
      <c r="G157" s="34">
        <v>200</v>
      </c>
      <c r="H157" s="27"/>
      <c r="I157" s="27"/>
      <c r="J157" s="27"/>
      <c r="K157" s="27"/>
      <c r="L157" s="27"/>
      <c r="M157" s="27"/>
      <c r="N157" s="28">
        <f t="shared" si="12"/>
        <v>251</v>
      </c>
      <c r="O157" s="29">
        <f t="shared" si="13"/>
        <v>25</v>
      </c>
      <c r="P157" s="29">
        <f t="shared" si="14"/>
        <v>2</v>
      </c>
      <c r="Q157" s="30" t="str">
        <f t="shared" si="15"/>
        <v>м</v>
      </c>
      <c r="R157" s="31">
        <f t="shared" si="16"/>
        <v>25</v>
      </c>
      <c r="S157" s="32">
        <f>VLOOKUP(C157,'расчет 2'!$A$1:$D$101,2,FALSE)</f>
        <v>509.09</v>
      </c>
    </row>
    <row r="158" spans="1:19" ht="12.75">
      <c r="A158" s="5">
        <f t="shared" si="17"/>
        <v>157</v>
      </c>
      <c r="B158" s="5"/>
      <c r="C158" s="24" t="s">
        <v>451</v>
      </c>
      <c r="D158" s="5"/>
      <c r="E158" s="34">
        <v>200</v>
      </c>
      <c r="F158" s="26">
        <v>11</v>
      </c>
      <c r="G158" s="34">
        <v>200</v>
      </c>
      <c r="H158" s="27"/>
      <c r="I158" s="27"/>
      <c r="J158" s="27"/>
      <c r="K158" s="27"/>
      <c r="L158" s="27"/>
      <c r="M158" s="27"/>
      <c r="N158" s="28">
        <f t="shared" si="12"/>
        <v>411</v>
      </c>
      <c r="O158" s="29">
        <f t="shared" si="13"/>
        <v>11</v>
      </c>
      <c r="P158" s="29">
        <f t="shared" si="14"/>
        <v>1</v>
      </c>
      <c r="Q158" s="30" t="str">
        <f t="shared" si="15"/>
        <v>м</v>
      </c>
      <c r="R158" s="31">
        <f t="shared" si="16"/>
        <v>11</v>
      </c>
      <c r="S158" s="32">
        <f>VLOOKUP(C158,'расчет 2'!$A$1:$D$101,2,FALSE)</f>
        <v>650</v>
      </c>
    </row>
    <row r="159" spans="1:19" ht="12.75">
      <c r="A159" s="5">
        <f t="shared" si="17"/>
        <v>158</v>
      </c>
      <c r="B159" s="5"/>
      <c r="C159" s="24" t="s">
        <v>455</v>
      </c>
      <c r="D159" s="5"/>
      <c r="E159" s="34">
        <v>200</v>
      </c>
      <c r="F159" s="26">
        <v>33</v>
      </c>
      <c r="G159" s="34">
        <v>200</v>
      </c>
      <c r="H159" s="27"/>
      <c r="I159" s="27"/>
      <c r="J159" s="27"/>
      <c r="K159" s="27"/>
      <c r="L159" s="27"/>
      <c r="M159" s="27"/>
      <c r="N159" s="28">
        <f t="shared" si="12"/>
        <v>433</v>
      </c>
      <c r="O159" s="29">
        <f t="shared" si="13"/>
        <v>33</v>
      </c>
      <c r="P159" s="29">
        <f t="shared" si="14"/>
        <v>1</v>
      </c>
      <c r="Q159" s="30" t="str">
        <f t="shared" si="15"/>
        <v>м</v>
      </c>
      <c r="R159" s="31">
        <f t="shared" si="16"/>
        <v>33</v>
      </c>
      <c r="S159" s="32">
        <f>VLOOKUP(C159,'расчет 2'!$A$1:$D$101,2,FALSE)</f>
        <v>435.31</v>
      </c>
    </row>
    <row r="160" spans="1:19" ht="12.75">
      <c r="A160" s="5">
        <f t="shared" si="17"/>
        <v>159</v>
      </c>
      <c r="B160" s="5"/>
      <c r="C160" s="24" t="s">
        <v>72</v>
      </c>
      <c r="D160" s="5"/>
      <c r="E160" s="34">
        <v>200</v>
      </c>
      <c r="F160" s="26">
        <v>9</v>
      </c>
      <c r="G160" s="34">
        <v>200</v>
      </c>
      <c r="H160" s="27"/>
      <c r="I160" s="27"/>
      <c r="J160" s="27"/>
      <c r="K160" s="27"/>
      <c r="L160" s="27"/>
      <c r="M160" s="27"/>
      <c r="N160" s="28">
        <f t="shared" si="12"/>
        <v>409</v>
      </c>
      <c r="O160" s="29">
        <f t="shared" si="13"/>
        <v>9</v>
      </c>
      <c r="P160" s="29">
        <f t="shared" si="14"/>
        <v>1</v>
      </c>
      <c r="Q160" s="30" t="str">
        <f t="shared" si="15"/>
        <v>м</v>
      </c>
      <c r="R160" s="31">
        <f t="shared" si="16"/>
        <v>9</v>
      </c>
      <c r="S160" s="32">
        <f>VLOOKUP(C160,'расчет 2'!$A$1:$D$101,2,FALSE)</f>
        <v>677.68</v>
      </c>
    </row>
    <row r="161" spans="1:19" ht="12.75">
      <c r="A161" s="5">
        <f t="shared" si="17"/>
        <v>160</v>
      </c>
      <c r="B161" s="5"/>
      <c r="C161" s="24" t="s">
        <v>74</v>
      </c>
      <c r="D161" s="5" t="str">
        <f>VLOOKUP(C161,Лист2!$A$1:$B$252,2,FALSE)</f>
        <v>СГАУ</v>
      </c>
      <c r="E161" s="35">
        <v>38</v>
      </c>
      <c r="F161" s="35">
        <v>64</v>
      </c>
      <c r="G161" s="34">
        <v>200</v>
      </c>
      <c r="H161" s="27"/>
      <c r="I161" s="27"/>
      <c r="J161" s="27"/>
      <c r="K161" s="27"/>
      <c r="L161" s="27"/>
      <c r="M161" s="27"/>
      <c r="N161" s="28">
        <f t="shared" si="12"/>
        <v>302</v>
      </c>
      <c r="O161" s="29">
        <f t="shared" si="13"/>
        <v>38</v>
      </c>
      <c r="P161" s="29">
        <f t="shared" si="14"/>
        <v>2</v>
      </c>
      <c r="Q161" s="30" t="str">
        <f t="shared" si="15"/>
        <v>м</v>
      </c>
      <c r="R161" s="31">
        <f t="shared" si="16"/>
        <v>38</v>
      </c>
      <c r="S161" s="32">
        <f>VLOOKUP(C161,'расчет 2'!$A$1:$D$101,2,FALSE)</f>
        <v>371.69</v>
      </c>
    </row>
    <row r="162" spans="1:19" ht="12.75">
      <c r="A162" s="5">
        <f t="shared" si="17"/>
        <v>161</v>
      </c>
      <c r="B162" s="5"/>
      <c r="C162" s="24" t="s">
        <v>470</v>
      </c>
      <c r="D162" s="5"/>
      <c r="E162" s="34">
        <v>200</v>
      </c>
      <c r="F162" s="37">
        <v>82</v>
      </c>
      <c r="G162" s="34">
        <v>200</v>
      </c>
      <c r="H162" s="27"/>
      <c r="I162" s="27"/>
      <c r="J162" s="27"/>
      <c r="K162" s="27"/>
      <c r="L162" s="27"/>
      <c r="M162" s="27"/>
      <c r="N162" s="28">
        <f t="shared" si="12"/>
        <v>482</v>
      </c>
      <c r="O162" s="29">
        <f t="shared" si="13"/>
        <v>82</v>
      </c>
      <c r="P162" s="29">
        <f t="shared" si="14"/>
        <v>1</v>
      </c>
      <c r="Q162" s="30" t="str">
        <f t="shared" si="15"/>
        <v>м</v>
      </c>
      <c r="R162" s="31">
        <f t="shared" si="16"/>
        <v>82</v>
      </c>
      <c r="S162" s="32">
        <v>230</v>
      </c>
    </row>
    <row r="163" spans="1:19" ht="12.75">
      <c r="A163" s="5">
        <f t="shared" si="17"/>
        <v>162</v>
      </c>
      <c r="B163" s="5"/>
      <c r="C163" s="24" t="s">
        <v>83</v>
      </c>
      <c r="D163" s="5" t="str">
        <f>VLOOKUP(C163,Лист2!$A$1:$B$252,2,FALSE)</f>
        <v>ЮНИС</v>
      </c>
      <c r="E163" s="26">
        <v>21</v>
      </c>
      <c r="F163" s="34">
        <v>200</v>
      </c>
      <c r="G163" s="34">
        <v>200</v>
      </c>
      <c r="H163" s="27"/>
      <c r="I163" s="27"/>
      <c r="J163" s="27"/>
      <c r="K163" s="27"/>
      <c r="L163" s="27"/>
      <c r="M163" s="27"/>
      <c r="N163" s="28">
        <f t="shared" si="12"/>
        <v>421</v>
      </c>
      <c r="O163" s="29">
        <f t="shared" si="13"/>
        <v>21</v>
      </c>
      <c r="P163" s="29">
        <f t="shared" si="14"/>
        <v>1</v>
      </c>
      <c r="Q163" s="30" t="str">
        <f t="shared" si="15"/>
        <v>м</v>
      </c>
      <c r="R163" s="31">
        <f t="shared" si="16"/>
        <v>21</v>
      </c>
      <c r="S163" s="32">
        <v>528.93</v>
      </c>
    </row>
    <row r="164" spans="1:19" ht="12.75">
      <c r="A164" s="5">
        <f t="shared" si="17"/>
        <v>163</v>
      </c>
      <c r="B164" s="5"/>
      <c r="C164" s="24" t="s">
        <v>458</v>
      </c>
      <c r="D164" s="5" t="s">
        <v>41</v>
      </c>
      <c r="E164" s="37">
        <v>45</v>
      </c>
      <c r="F164" s="35">
        <v>40</v>
      </c>
      <c r="G164" s="34">
        <v>200</v>
      </c>
      <c r="H164" s="27"/>
      <c r="I164" s="27"/>
      <c r="J164" s="27"/>
      <c r="K164" s="27"/>
      <c r="L164" s="27"/>
      <c r="M164" s="27"/>
      <c r="N164" s="28">
        <f t="shared" si="12"/>
        <v>285</v>
      </c>
      <c r="O164" s="29">
        <f t="shared" si="13"/>
        <v>40</v>
      </c>
      <c r="P164" s="29">
        <f t="shared" si="14"/>
        <v>2</v>
      </c>
      <c r="Q164" s="30" t="str">
        <f t="shared" si="15"/>
        <v>м</v>
      </c>
      <c r="R164" s="31">
        <f t="shared" si="16"/>
        <v>40</v>
      </c>
      <c r="S164" s="32">
        <f>VLOOKUP(C164,'расчет 2'!$A$1:$D$101,2,FALSE)</f>
        <v>302.3</v>
      </c>
    </row>
    <row r="165" spans="1:19" ht="12.75">
      <c r="A165" s="5">
        <f t="shared" si="17"/>
        <v>164</v>
      </c>
      <c r="B165" s="5"/>
      <c r="C165" s="24" t="s">
        <v>452</v>
      </c>
      <c r="D165" s="5"/>
      <c r="E165" s="34">
        <v>200</v>
      </c>
      <c r="F165" s="26">
        <v>19</v>
      </c>
      <c r="G165" s="34">
        <v>200</v>
      </c>
      <c r="H165" s="27"/>
      <c r="I165" s="27"/>
      <c r="J165" s="27"/>
      <c r="K165" s="27"/>
      <c r="L165" s="27"/>
      <c r="M165" s="27"/>
      <c r="N165" s="28">
        <f t="shared" si="12"/>
        <v>419</v>
      </c>
      <c r="O165" s="29">
        <f t="shared" si="13"/>
        <v>19</v>
      </c>
      <c r="P165" s="29">
        <f t="shared" si="14"/>
        <v>1</v>
      </c>
      <c r="Q165" s="30" t="str">
        <f t="shared" si="15"/>
        <v>м</v>
      </c>
      <c r="R165" s="31">
        <f t="shared" si="16"/>
        <v>19</v>
      </c>
      <c r="S165" s="32">
        <f>VLOOKUP(C165,'расчет 2'!$A$1:$D$101,2,FALSE)</f>
        <v>435.94</v>
      </c>
    </row>
    <row r="166" spans="1:19" ht="12.75">
      <c r="A166" s="5">
        <f t="shared" si="17"/>
        <v>165</v>
      </c>
      <c r="B166" s="5"/>
      <c r="C166" s="24" t="s">
        <v>449</v>
      </c>
      <c r="D166" s="5"/>
      <c r="E166" s="34">
        <v>200</v>
      </c>
      <c r="F166" s="26">
        <v>3</v>
      </c>
      <c r="G166" s="34">
        <v>200</v>
      </c>
      <c r="H166" s="27"/>
      <c r="I166" s="27"/>
      <c r="J166" s="27"/>
      <c r="K166" s="27"/>
      <c r="L166" s="27"/>
      <c r="M166" s="27"/>
      <c r="N166" s="28">
        <f t="shared" si="12"/>
        <v>403</v>
      </c>
      <c r="O166" s="29">
        <f t="shared" si="13"/>
        <v>3</v>
      </c>
      <c r="P166" s="29">
        <f t="shared" si="14"/>
        <v>1</v>
      </c>
      <c r="Q166" s="30" t="str">
        <f t="shared" si="15"/>
        <v>м</v>
      </c>
      <c r="R166" s="31">
        <f t="shared" si="16"/>
        <v>3</v>
      </c>
      <c r="S166" s="32">
        <f>VLOOKUP(C166,'расчет 2'!$A$1:$D$101,2,FALSE)</f>
        <v>702.48</v>
      </c>
    </row>
    <row r="167" spans="1:19" ht="12.75">
      <c r="A167" s="5">
        <f t="shared" si="17"/>
        <v>166</v>
      </c>
      <c r="B167" s="5"/>
      <c r="C167" s="24" t="s">
        <v>94</v>
      </c>
      <c r="D167" s="5"/>
      <c r="E167" s="34">
        <v>200</v>
      </c>
      <c r="F167" s="37">
        <v>66</v>
      </c>
      <c r="G167" s="34">
        <v>200</v>
      </c>
      <c r="H167" s="27"/>
      <c r="I167" s="27"/>
      <c r="J167" s="27"/>
      <c r="K167" s="27"/>
      <c r="L167" s="27"/>
      <c r="M167" s="27"/>
      <c r="N167" s="28">
        <f t="shared" si="12"/>
        <v>466</v>
      </c>
      <c r="O167" s="29">
        <f t="shared" si="13"/>
        <v>66</v>
      </c>
      <c r="P167" s="29">
        <f t="shared" si="14"/>
        <v>1</v>
      </c>
      <c r="Q167" s="30" t="str">
        <f t="shared" si="15"/>
        <v>м</v>
      </c>
      <c r="R167" s="31">
        <f t="shared" si="16"/>
        <v>66</v>
      </c>
      <c r="S167" s="32">
        <f>VLOOKUP(C167,'расчет 2'!$A$1:$D$101,2,FALSE)</f>
        <v>166</v>
      </c>
    </row>
    <row r="168" spans="1:19" ht="12.75">
      <c r="A168" s="5">
        <f t="shared" si="17"/>
        <v>167</v>
      </c>
      <c r="B168" s="5"/>
      <c r="C168" s="24" t="s">
        <v>99</v>
      </c>
      <c r="D168" s="5"/>
      <c r="E168" s="34">
        <v>200</v>
      </c>
      <c r="F168" s="26">
        <v>12</v>
      </c>
      <c r="G168" s="34">
        <v>200</v>
      </c>
      <c r="H168" s="27"/>
      <c r="I168" s="27"/>
      <c r="J168" s="27"/>
      <c r="K168" s="27"/>
      <c r="L168" s="27"/>
      <c r="M168" s="27"/>
      <c r="N168" s="28">
        <f t="shared" si="12"/>
        <v>412</v>
      </c>
      <c r="O168" s="29">
        <f t="shared" si="13"/>
        <v>12</v>
      </c>
      <c r="P168" s="29">
        <f t="shared" si="14"/>
        <v>1</v>
      </c>
      <c r="Q168" s="30" t="str">
        <f t="shared" si="15"/>
        <v>м</v>
      </c>
      <c r="R168" s="31">
        <f t="shared" si="16"/>
        <v>12</v>
      </c>
      <c r="S168" s="32">
        <f>VLOOKUP(C168,'расчет 2'!$A$1:$D$101,2,FALSE)</f>
        <v>654.42</v>
      </c>
    </row>
    <row r="169" spans="1:19" ht="12.75">
      <c r="A169" s="5">
        <f t="shared" si="17"/>
        <v>168</v>
      </c>
      <c r="B169" s="5"/>
      <c r="C169" s="24" t="s">
        <v>471</v>
      </c>
      <c r="D169" s="5"/>
      <c r="E169" s="34">
        <v>200</v>
      </c>
      <c r="F169" s="37">
        <v>83</v>
      </c>
      <c r="G169" s="34">
        <v>200</v>
      </c>
      <c r="H169" s="27"/>
      <c r="I169" s="27"/>
      <c r="J169" s="27"/>
      <c r="K169" s="27"/>
      <c r="L169" s="27"/>
      <c r="M169" s="27"/>
      <c r="N169" s="28">
        <f t="shared" si="12"/>
        <v>483</v>
      </c>
      <c r="O169" s="29">
        <f t="shared" si="13"/>
        <v>83</v>
      </c>
      <c r="P169" s="29">
        <f t="shared" si="14"/>
        <v>1</v>
      </c>
      <c r="Q169" s="30" t="str">
        <f t="shared" si="15"/>
        <v>м</v>
      </c>
      <c r="R169" s="31">
        <f t="shared" si="16"/>
        <v>83</v>
      </c>
      <c r="S169" s="32">
        <v>225</v>
      </c>
    </row>
    <row r="170" spans="1:19" ht="12.75">
      <c r="A170" s="5">
        <f t="shared" si="17"/>
        <v>169</v>
      </c>
      <c r="B170" s="5"/>
      <c r="C170" s="24" t="s">
        <v>107</v>
      </c>
      <c r="D170" s="5"/>
      <c r="E170" s="34">
        <v>200</v>
      </c>
      <c r="F170" s="26">
        <v>34</v>
      </c>
      <c r="G170" s="34">
        <v>200</v>
      </c>
      <c r="H170" s="27"/>
      <c r="I170" s="27"/>
      <c r="J170" s="27"/>
      <c r="K170" s="27"/>
      <c r="L170" s="27"/>
      <c r="M170" s="27"/>
      <c r="N170" s="28">
        <f t="shared" si="12"/>
        <v>434</v>
      </c>
      <c r="O170" s="29">
        <f t="shared" si="13"/>
        <v>34</v>
      </c>
      <c r="P170" s="29">
        <f t="shared" si="14"/>
        <v>1</v>
      </c>
      <c r="Q170" s="30" t="str">
        <f t="shared" si="15"/>
        <v>м</v>
      </c>
      <c r="R170" s="31">
        <f t="shared" si="16"/>
        <v>34</v>
      </c>
      <c r="S170" s="32">
        <f>VLOOKUP(C170,'расчет 2'!$A$1:$D$101,2,FALSE)</f>
        <v>411.64</v>
      </c>
    </row>
    <row r="171" spans="1:19" ht="12.75">
      <c r="A171" s="5">
        <f t="shared" si="17"/>
        <v>170</v>
      </c>
      <c r="B171" s="5"/>
      <c r="C171" s="24" t="s">
        <v>110</v>
      </c>
      <c r="D171" s="5"/>
      <c r="E171" s="34">
        <v>200</v>
      </c>
      <c r="F171" s="26">
        <v>15</v>
      </c>
      <c r="G171" s="34">
        <v>200</v>
      </c>
      <c r="H171" s="27"/>
      <c r="I171" s="27"/>
      <c r="J171" s="27"/>
      <c r="K171" s="27"/>
      <c r="L171" s="27"/>
      <c r="M171" s="27"/>
      <c r="N171" s="28">
        <f t="shared" si="12"/>
        <v>415</v>
      </c>
      <c r="O171" s="29">
        <f t="shared" si="13"/>
        <v>15</v>
      </c>
      <c r="P171" s="29">
        <f t="shared" si="14"/>
        <v>1</v>
      </c>
      <c r="Q171" s="30" t="str">
        <f t="shared" si="15"/>
        <v>м</v>
      </c>
      <c r="R171" s="31">
        <f t="shared" si="16"/>
        <v>15</v>
      </c>
      <c r="S171" s="32">
        <f>VLOOKUP(C171,'расчет 2'!$A$1:$D$101,2,FALSE)</f>
        <v>450.9</v>
      </c>
    </row>
    <row r="172" spans="1:19" ht="12.75">
      <c r="A172" s="5">
        <f t="shared" si="17"/>
        <v>171</v>
      </c>
      <c r="B172" s="5"/>
      <c r="C172" s="24" t="s">
        <v>133</v>
      </c>
      <c r="D172" s="5" t="str">
        <f>VLOOKUP(C172,Лист2!$A$1:$B$252,2,FALSE)</f>
        <v>Тольятти</v>
      </c>
      <c r="E172" s="37">
        <v>49</v>
      </c>
      <c r="F172" s="37">
        <v>78</v>
      </c>
      <c r="G172" s="34">
        <v>200</v>
      </c>
      <c r="H172" s="27"/>
      <c r="I172" s="27"/>
      <c r="J172" s="27"/>
      <c r="K172" s="27"/>
      <c r="L172" s="27"/>
      <c r="M172" s="27"/>
      <c r="N172" s="28">
        <f t="shared" si="12"/>
        <v>327</v>
      </c>
      <c r="O172" s="29">
        <f t="shared" si="13"/>
        <v>49</v>
      </c>
      <c r="P172" s="29">
        <f t="shared" si="14"/>
        <v>2</v>
      </c>
      <c r="Q172" s="30" t="str">
        <f t="shared" si="15"/>
        <v>м</v>
      </c>
      <c r="R172" s="31">
        <f t="shared" si="16"/>
        <v>49</v>
      </c>
      <c r="S172" s="32">
        <f>VLOOKUP(C172,'расчет 2'!$A$1:$D$101,2,FALSE)</f>
        <v>192.17</v>
      </c>
    </row>
    <row r="173" spans="1:19" ht="12.75">
      <c r="A173" s="5">
        <f t="shared" si="17"/>
        <v>172</v>
      </c>
      <c r="B173" s="5"/>
      <c r="C173" s="24" t="s">
        <v>462</v>
      </c>
      <c r="D173" s="5" t="s">
        <v>533</v>
      </c>
      <c r="E173" s="37">
        <v>46</v>
      </c>
      <c r="F173" s="35">
        <v>61</v>
      </c>
      <c r="G173" s="34">
        <v>200</v>
      </c>
      <c r="H173" s="27"/>
      <c r="I173" s="27"/>
      <c r="J173" s="27"/>
      <c r="K173" s="27"/>
      <c r="L173" s="27"/>
      <c r="M173" s="27"/>
      <c r="N173" s="28">
        <f t="shared" si="12"/>
        <v>307</v>
      </c>
      <c r="O173" s="29">
        <f t="shared" si="13"/>
        <v>46</v>
      </c>
      <c r="P173" s="29">
        <f t="shared" si="14"/>
        <v>2</v>
      </c>
      <c r="Q173" s="30" t="str">
        <f t="shared" si="15"/>
        <v>м</v>
      </c>
      <c r="R173" s="31">
        <f t="shared" si="16"/>
        <v>46</v>
      </c>
      <c r="S173" s="32">
        <f>VLOOKUP(C173,'расчет 2'!$A$1:$D$101,2,FALSE)</f>
        <v>235.42</v>
      </c>
    </row>
    <row r="174" spans="1:19" ht="12.75">
      <c r="A174" s="5">
        <f t="shared" si="17"/>
        <v>173</v>
      </c>
      <c r="B174" s="5"/>
      <c r="C174" s="24" t="s">
        <v>148</v>
      </c>
      <c r="D174" s="5" t="str">
        <f>VLOOKUP(C174,Лист2!$A$1:$B$252,2,FALSE)</f>
        <v>Новокуйбышевск</v>
      </c>
      <c r="E174" s="26">
        <v>9</v>
      </c>
      <c r="F174" s="34">
        <v>200</v>
      </c>
      <c r="G174" s="34">
        <v>200</v>
      </c>
      <c r="H174" s="27"/>
      <c r="I174" s="27"/>
      <c r="J174" s="27"/>
      <c r="K174" s="27"/>
      <c r="L174" s="27"/>
      <c r="M174" s="27"/>
      <c r="N174" s="28">
        <f t="shared" si="12"/>
        <v>409</v>
      </c>
      <c r="O174" s="29">
        <f t="shared" si="13"/>
        <v>9</v>
      </c>
      <c r="P174" s="29">
        <f t="shared" si="14"/>
        <v>1</v>
      </c>
      <c r="Q174" s="30" t="str">
        <f t="shared" si="15"/>
        <v>ж</v>
      </c>
      <c r="R174" s="31">
        <f t="shared" si="16"/>
        <v>9</v>
      </c>
      <c r="S174" s="32">
        <v>588.14</v>
      </c>
    </row>
    <row r="175" spans="1:19" ht="12.75">
      <c r="A175" s="5">
        <f t="shared" si="17"/>
        <v>174</v>
      </c>
      <c r="B175" s="5"/>
      <c r="C175" s="24" t="s">
        <v>534</v>
      </c>
      <c r="D175" s="5" t="s">
        <v>157</v>
      </c>
      <c r="E175" s="37">
        <v>56</v>
      </c>
      <c r="F175" s="34">
        <v>200</v>
      </c>
      <c r="G175" s="34">
        <v>200</v>
      </c>
      <c r="H175" s="27"/>
      <c r="I175" s="27"/>
      <c r="J175" s="27"/>
      <c r="K175" s="27"/>
      <c r="L175" s="27"/>
      <c r="M175" s="27"/>
      <c r="N175" s="28">
        <f t="shared" si="12"/>
        <v>456</v>
      </c>
      <c r="O175" s="29">
        <f t="shared" si="13"/>
        <v>56</v>
      </c>
      <c r="P175" s="29">
        <f t="shared" si="14"/>
        <v>1</v>
      </c>
      <c r="Q175" s="30" t="str">
        <f t="shared" si="15"/>
        <v>м</v>
      </c>
      <c r="R175" s="31">
        <f t="shared" si="16"/>
        <v>56</v>
      </c>
      <c r="S175" s="32">
        <v>234.54</v>
      </c>
    </row>
    <row r="176" spans="1:19" ht="12.75">
      <c r="A176" s="5">
        <f t="shared" si="17"/>
        <v>175</v>
      </c>
      <c r="B176" s="5"/>
      <c r="C176" s="24" t="s">
        <v>160</v>
      </c>
      <c r="D176" s="5" t="str">
        <f>VLOOKUP(C176,Лист2!$A$1:$B$252,2,FALSE)</f>
        <v>СГЭУ</v>
      </c>
      <c r="E176" s="37">
        <v>72</v>
      </c>
      <c r="F176" s="37">
        <v>94</v>
      </c>
      <c r="G176" s="34">
        <v>200</v>
      </c>
      <c r="H176" s="27"/>
      <c r="I176" s="27"/>
      <c r="J176" s="27"/>
      <c r="K176" s="27"/>
      <c r="L176" s="27"/>
      <c r="M176" s="27"/>
      <c r="N176" s="28">
        <f t="shared" si="12"/>
        <v>366</v>
      </c>
      <c r="O176" s="29">
        <f t="shared" si="13"/>
        <v>72</v>
      </c>
      <c r="P176" s="29">
        <f t="shared" si="14"/>
        <v>2</v>
      </c>
      <c r="Q176" s="30" t="str">
        <f t="shared" si="15"/>
        <v>ж</v>
      </c>
      <c r="R176" s="31">
        <f t="shared" si="16"/>
        <v>72</v>
      </c>
      <c r="S176" s="32">
        <f>VLOOKUP(C176,'расчет 2'!$A$1:$D$101,2,FALSE)</f>
        <v>159.49</v>
      </c>
    </row>
    <row r="177" spans="1:19" ht="12.75">
      <c r="A177" s="5">
        <f t="shared" si="17"/>
        <v>176</v>
      </c>
      <c r="B177" s="5"/>
      <c r="C177" s="24" t="s">
        <v>474</v>
      </c>
      <c r="D177" s="5"/>
      <c r="E177" s="34">
        <v>200</v>
      </c>
      <c r="F177" s="37">
        <v>93</v>
      </c>
      <c r="G177" s="34">
        <v>200</v>
      </c>
      <c r="H177" s="27"/>
      <c r="I177" s="27"/>
      <c r="J177" s="27"/>
      <c r="K177" s="27"/>
      <c r="L177" s="27"/>
      <c r="M177" s="27"/>
      <c r="N177" s="28">
        <f t="shared" si="12"/>
        <v>493</v>
      </c>
      <c r="O177" s="29">
        <f t="shared" si="13"/>
        <v>93</v>
      </c>
      <c r="P177" s="29">
        <f t="shared" si="14"/>
        <v>1</v>
      </c>
      <c r="Q177" s="30" t="str">
        <f t="shared" si="15"/>
        <v>м</v>
      </c>
      <c r="R177" s="31">
        <f t="shared" si="16"/>
        <v>93</v>
      </c>
      <c r="S177" s="32">
        <f>VLOOKUP(C177,'расчет 2'!$A$1:$D$101,2,FALSE)</f>
        <v>164.25</v>
      </c>
    </row>
    <row r="178" spans="1:19" ht="12.75">
      <c r="A178" s="5">
        <f t="shared" si="17"/>
        <v>177</v>
      </c>
      <c r="B178" s="5"/>
      <c r="C178" s="24" t="s">
        <v>460</v>
      </c>
      <c r="D178" s="5"/>
      <c r="E178" s="34">
        <v>200</v>
      </c>
      <c r="F178" s="35">
        <v>52</v>
      </c>
      <c r="G178" s="34">
        <v>200</v>
      </c>
      <c r="H178" s="27"/>
      <c r="I178" s="27"/>
      <c r="J178" s="27"/>
      <c r="K178" s="27"/>
      <c r="L178" s="27"/>
      <c r="M178" s="27"/>
      <c r="N178" s="28">
        <f t="shared" si="12"/>
        <v>452</v>
      </c>
      <c r="O178" s="29">
        <f t="shared" si="13"/>
        <v>52</v>
      </c>
      <c r="P178" s="29">
        <f t="shared" si="14"/>
        <v>1</v>
      </c>
      <c r="Q178" s="30" t="str">
        <f t="shared" si="15"/>
        <v>ж</v>
      </c>
      <c r="R178" s="31">
        <f t="shared" si="16"/>
        <v>52</v>
      </c>
      <c r="S178" s="32">
        <f>VLOOKUP(C178,'расчет 2'!$A$1:$D$101,2,FALSE)</f>
        <v>395.78</v>
      </c>
    </row>
    <row r="179" spans="1:19" ht="12.75">
      <c r="A179" s="5">
        <f t="shared" si="17"/>
        <v>178</v>
      </c>
      <c r="B179" s="5"/>
      <c r="C179" s="24" t="s">
        <v>216</v>
      </c>
      <c r="D179" s="5" t="str">
        <f>VLOOKUP(C179,Лист2!$A$1:$B$252,2,FALSE)</f>
        <v>СГЭУ</v>
      </c>
      <c r="E179" s="37">
        <v>68</v>
      </c>
      <c r="F179" s="37">
        <v>100</v>
      </c>
      <c r="G179" s="34">
        <v>200</v>
      </c>
      <c r="H179" s="27"/>
      <c r="I179" s="27"/>
      <c r="J179" s="27"/>
      <c r="K179" s="27"/>
      <c r="L179" s="27"/>
      <c r="M179" s="27"/>
      <c r="N179" s="28">
        <f t="shared" si="12"/>
        <v>368</v>
      </c>
      <c r="O179" s="29">
        <f t="shared" si="13"/>
        <v>68</v>
      </c>
      <c r="P179" s="29">
        <f t="shared" si="14"/>
        <v>2</v>
      </c>
      <c r="Q179" s="30" t="str">
        <f t="shared" si="15"/>
        <v>м</v>
      </c>
      <c r="R179" s="31">
        <f t="shared" si="16"/>
        <v>68</v>
      </c>
      <c r="S179" s="32">
        <f>VLOOKUP(C179,'расчет 2'!$A$1:$D$101,2,FALSE)</f>
        <v>146.59</v>
      </c>
    </row>
    <row r="180" spans="1:19" ht="12.75">
      <c r="A180" s="5">
        <f t="shared" si="17"/>
        <v>179</v>
      </c>
      <c r="B180" s="5"/>
      <c r="C180" s="24" t="s">
        <v>448</v>
      </c>
      <c r="D180" s="5" t="s">
        <v>78</v>
      </c>
      <c r="E180" s="26">
        <v>5</v>
      </c>
      <c r="F180" s="26">
        <v>2</v>
      </c>
      <c r="G180" s="34">
        <v>200</v>
      </c>
      <c r="H180" s="27"/>
      <c r="I180" s="27"/>
      <c r="J180" s="27"/>
      <c r="K180" s="27"/>
      <c r="L180" s="27"/>
      <c r="M180" s="27"/>
      <c r="N180" s="28">
        <f t="shared" si="12"/>
        <v>207</v>
      </c>
      <c r="O180" s="29">
        <f t="shared" si="13"/>
        <v>2</v>
      </c>
      <c r="P180" s="29">
        <f t="shared" si="14"/>
        <v>2</v>
      </c>
      <c r="Q180" s="30" t="str">
        <f t="shared" si="15"/>
        <v>м</v>
      </c>
      <c r="R180" s="31">
        <f t="shared" si="16"/>
        <v>2</v>
      </c>
      <c r="S180" s="32">
        <f>VLOOKUP(C180,'расчет 2'!$A$1:$D$101,2,FALSE)</f>
        <v>587.84</v>
      </c>
    </row>
    <row r="181" spans="1:19" ht="12.75">
      <c r="A181" s="5">
        <f t="shared" si="17"/>
        <v>180</v>
      </c>
      <c r="B181" s="5"/>
      <c r="C181" s="24" t="s">
        <v>232</v>
      </c>
      <c r="D181" s="5" t="str">
        <f>VLOOKUP(C181,Лист2!$A$1:$B$252,2,FALSE)</f>
        <v>Металлург</v>
      </c>
      <c r="E181" s="37">
        <v>54</v>
      </c>
      <c r="F181" s="37">
        <v>79</v>
      </c>
      <c r="G181" s="34">
        <v>200</v>
      </c>
      <c r="H181" s="27"/>
      <c r="I181" s="27"/>
      <c r="J181" s="27"/>
      <c r="K181" s="27"/>
      <c r="L181" s="27"/>
      <c r="M181" s="27"/>
      <c r="N181" s="28">
        <f t="shared" si="12"/>
        <v>333</v>
      </c>
      <c r="O181" s="29">
        <f t="shared" si="13"/>
        <v>54</v>
      </c>
      <c r="P181" s="29">
        <f t="shared" si="14"/>
        <v>2</v>
      </c>
      <c r="Q181" s="30" t="str">
        <f t="shared" si="15"/>
        <v>м</v>
      </c>
      <c r="R181" s="31">
        <f t="shared" si="16"/>
        <v>54</v>
      </c>
      <c r="S181" s="32">
        <f>VLOOKUP(C181,'расчет 2'!$A$1:$D$101,2,FALSE)</f>
        <v>220.94</v>
      </c>
    </row>
    <row r="182" spans="1:19" ht="12.75">
      <c r="A182" s="5">
        <f t="shared" si="17"/>
        <v>181</v>
      </c>
      <c r="B182" s="5"/>
      <c r="C182" s="24" t="s">
        <v>233</v>
      </c>
      <c r="D182" s="5" t="str">
        <f>VLOOKUP(C182,Лист2!$A$1:$B$252,2,FALSE)</f>
        <v>ПГУТИ</v>
      </c>
      <c r="E182" s="37">
        <v>70</v>
      </c>
      <c r="F182" s="34">
        <v>200</v>
      </c>
      <c r="G182" s="34">
        <v>200</v>
      </c>
      <c r="H182" s="27"/>
      <c r="I182" s="27"/>
      <c r="J182" s="27"/>
      <c r="K182" s="27"/>
      <c r="L182" s="27"/>
      <c r="M182" s="27"/>
      <c r="N182" s="28">
        <f t="shared" si="12"/>
        <v>470</v>
      </c>
      <c r="O182" s="29">
        <f t="shared" si="13"/>
        <v>70</v>
      </c>
      <c r="P182" s="29">
        <f t="shared" si="14"/>
        <v>1</v>
      </c>
      <c r="Q182" s="30" t="str">
        <f t="shared" si="15"/>
        <v>ж</v>
      </c>
      <c r="R182" s="31">
        <f t="shared" si="16"/>
        <v>70</v>
      </c>
      <c r="S182" s="32">
        <v>184.06</v>
      </c>
    </row>
    <row r="183" spans="1:19" ht="12.75">
      <c r="A183" s="5">
        <f t="shared" si="17"/>
        <v>182</v>
      </c>
      <c r="B183" s="5"/>
      <c r="C183" s="24" t="s">
        <v>336</v>
      </c>
      <c r="D183" s="5"/>
      <c r="E183" s="34">
        <v>200</v>
      </c>
      <c r="F183" s="35">
        <v>51</v>
      </c>
      <c r="G183" s="34">
        <v>200</v>
      </c>
      <c r="H183" s="27"/>
      <c r="I183" s="27"/>
      <c r="J183" s="27"/>
      <c r="K183" s="27"/>
      <c r="L183" s="27"/>
      <c r="M183" s="27"/>
      <c r="N183" s="28">
        <f t="shared" si="12"/>
        <v>451</v>
      </c>
      <c r="O183" s="29">
        <f t="shared" si="13"/>
        <v>51</v>
      </c>
      <c r="P183" s="29">
        <f t="shared" si="14"/>
        <v>1</v>
      </c>
      <c r="Q183" s="30" t="str">
        <f t="shared" si="15"/>
        <v>ж</v>
      </c>
      <c r="R183" s="31">
        <f t="shared" si="16"/>
        <v>51</v>
      </c>
      <c r="S183" s="32">
        <f>VLOOKUP(C183,'расчет 2'!$A$1:$D$101,2,FALSE)</f>
        <v>350</v>
      </c>
    </row>
    <row r="184" spans="1:19" ht="12.75">
      <c r="A184" s="5">
        <f t="shared" si="17"/>
        <v>183</v>
      </c>
      <c r="B184" s="5"/>
      <c r="C184" s="24" t="s">
        <v>246</v>
      </c>
      <c r="D184" s="5"/>
      <c r="E184" s="34">
        <v>200</v>
      </c>
      <c r="F184" s="37">
        <v>88</v>
      </c>
      <c r="G184" s="34">
        <v>200</v>
      </c>
      <c r="H184" s="27"/>
      <c r="I184" s="27"/>
      <c r="J184" s="27"/>
      <c r="K184" s="27"/>
      <c r="L184" s="27"/>
      <c r="M184" s="27"/>
      <c r="N184" s="28">
        <f t="shared" si="12"/>
        <v>488</v>
      </c>
      <c r="O184" s="29">
        <f t="shared" si="13"/>
        <v>88</v>
      </c>
      <c r="P184" s="29">
        <f t="shared" si="14"/>
        <v>1</v>
      </c>
      <c r="Q184" s="30" t="str">
        <f t="shared" si="15"/>
        <v>м</v>
      </c>
      <c r="R184" s="31">
        <f t="shared" si="16"/>
        <v>88</v>
      </c>
      <c r="S184" s="32">
        <f>VLOOKUP(C184,'расчет 2'!$A$1:$D$101,2,FALSE)</f>
        <v>181.39</v>
      </c>
    </row>
    <row r="185" spans="1:19" ht="12.75">
      <c r="A185" s="5">
        <f t="shared" si="17"/>
        <v>184</v>
      </c>
      <c r="B185" s="5"/>
      <c r="C185" s="24" t="s">
        <v>253</v>
      </c>
      <c r="D185" s="5" t="str">
        <f>VLOOKUP(C185,Лист2!$A$1:$B$252,2,FALSE)</f>
        <v>ПГУТИ</v>
      </c>
      <c r="E185" s="35">
        <v>41</v>
      </c>
      <c r="F185" s="35">
        <v>63</v>
      </c>
      <c r="G185" s="34">
        <v>200</v>
      </c>
      <c r="H185" s="27"/>
      <c r="I185" s="27"/>
      <c r="J185" s="27"/>
      <c r="K185" s="27"/>
      <c r="L185" s="27"/>
      <c r="M185" s="27"/>
      <c r="N185" s="28">
        <f t="shared" si="12"/>
        <v>304</v>
      </c>
      <c r="O185" s="29">
        <f t="shared" si="13"/>
        <v>41</v>
      </c>
      <c r="P185" s="29">
        <f t="shared" si="14"/>
        <v>2</v>
      </c>
      <c r="Q185" s="30" t="str">
        <f t="shared" si="15"/>
        <v>м</v>
      </c>
      <c r="R185" s="31">
        <f t="shared" si="16"/>
        <v>41</v>
      </c>
      <c r="S185" s="32">
        <f>VLOOKUP(C185,'расчет 2'!$A$1:$D$101,2,FALSE)</f>
        <v>332.7</v>
      </c>
    </row>
    <row r="186" spans="1:19" ht="12.75">
      <c r="A186" s="5">
        <f t="shared" si="17"/>
        <v>185</v>
      </c>
      <c r="B186" s="5"/>
      <c r="C186" s="24" t="s">
        <v>266</v>
      </c>
      <c r="D186" s="5" t="str">
        <f>VLOOKUP(C186,Лист2!$A$1:$B$252,2,FALSE)</f>
        <v>СГЭУ</v>
      </c>
      <c r="E186" s="37">
        <v>59</v>
      </c>
      <c r="F186" s="34">
        <v>200</v>
      </c>
      <c r="G186" s="34">
        <v>200</v>
      </c>
      <c r="H186" s="27"/>
      <c r="I186" s="27"/>
      <c r="J186" s="27"/>
      <c r="K186" s="27"/>
      <c r="L186" s="27"/>
      <c r="M186" s="27"/>
      <c r="N186" s="28">
        <f t="shared" si="12"/>
        <v>459</v>
      </c>
      <c r="O186" s="29">
        <f t="shared" si="13"/>
        <v>59</v>
      </c>
      <c r="P186" s="29">
        <f t="shared" si="14"/>
        <v>1</v>
      </c>
      <c r="Q186" s="30" t="str">
        <f t="shared" si="15"/>
        <v>м</v>
      </c>
      <c r="R186" s="31">
        <f t="shared" si="16"/>
        <v>59</v>
      </c>
      <c r="S186" s="32">
        <v>201.54</v>
      </c>
    </row>
    <row r="187" spans="1:19" ht="12.75">
      <c r="A187" s="5">
        <f t="shared" si="17"/>
        <v>186</v>
      </c>
      <c r="B187" s="5"/>
      <c r="C187" s="24" t="s">
        <v>269</v>
      </c>
      <c r="D187" s="5" t="str">
        <f>VLOOKUP(C187,Лист2!$A$1:$B$252,2,FALSE)</f>
        <v>ЦНТ</v>
      </c>
      <c r="E187" s="26">
        <v>18</v>
      </c>
      <c r="F187" s="26">
        <v>29</v>
      </c>
      <c r="G187" s="34">
        <v>200</v>
      </c>
      <c r="H187" s="27"/>
      <c r="I187" s="27"/>
      <c r="J187" s="27"/>
      <c r="K187" s="27"/>
      <c r="L187" s="27"/>
      <c r="M187" s="27"/>
      <c r="N187" s="28">
        <f t="shared" si="12"/>
        <v>247</v>
      </c>
      <c r="O187" s="29">
        <f t="shared" si="13"/>
        <v>18</v>
      </c>
      <c r="P187" s="29">
        <f t="shared" si="14"/>
        <v>2</v>
      </c>
      <c r="Q187" s="30" t="str">
        <f t="shared" si="15"/>
        <v>м</v>
      </c>
      <c r="R187" s="31">
        <f t="shared" si="16"/>
        <v>18</v>
      </c>
      <c r="S187" s="32">
        <f>VLOOKUP(C187,'расчет 2'!$A$1:$D$101,2,FALSE)</f>
        <v>442</v>
      </c>
    </row>
    <row r="188" spans="1:19" ht="12.75">
      <c r="A188" s="5">
        <f t="shared" si="17"/>
        <v>187</v>
      </c>
      <c r="B188" s="5"/>
      <c r="C188" s="24" t="s">
        <v>535</v>
      </c>
      <c r="D188" s="5" t="s">
        <v>21</v>
      </c>
      <c r="E188" s="37">
        <v>62</v>
      </c>
      <c r="F188" s="34">
        <v>200</v>
      </c>
      <c r="G188" s="34">
        <v>200</v>
      </c>
      <c r="H188" s="27"/>
      <c r="I188" s="27"/>
      <c r="J188" s="27"/>
      <c r="K188" s="27"/>
      <c r="L188" s="27"/>
      <c r="M188" s="27"/>
      <c r="N188" s="28">
        <f t="shared" si="12"/>
        <v>462</v>
      </c>
      <c r="O188" s="29">
        <f t="shared" si="13"/>
        <v>62</v>
      </c>
      <c r="P188" s="29">
        <f t="shared" si="14"/>
        <v>1</v>
      </c>
      <c r="Q188" s="30" t="str">
        <f t="shared" si="15"/>
        <v>м</v>
      </c>
      <c r="R188" s="31">
        <f t="shared" si="16"/>
        <v>62</v>
      </c>
      <c r="S188" s="32">
        <v>240.9</v>
      </c>
    </row>
    <row r="189" spans="1:19" ht="12.75">
      <c r="A189" s="5">
        <f t="shared" si="17"/>
        <v>188</v>
      </c>
      <c r="B189" s="5"/>
      <c r="C189" s="24" t="s">
        <v>292</v>
      </c>
      <c r="D189" s="5" t="str">
        <f>VLOOKUP(C189,Лист2!$A$1:$B$252,2,FALSE)</f>
        <v>ПГУТИ</v>
      </c>
      <c r="E189" s="35">
        <v>30</v>
      </c>
      <c r="F189" s="35">
        <v>44</v>
      </c>
      <c r="G189" s="34">
        <v>200</v>
      </c>
      <c r="H189" s="27"/>
      <c r="I189" s="27"/>
      <c r="J189" s="27"/>
      <c r="K189" s="27"/>
      <c r="L189" s="27"/>
      <c r="M189" s="27"/>
      <c r="N189" s="28">
        <f t="shared" si="12"/>
        <v>274</v>
      </c>
      <c r="O189" s="29">
        <f t="shared" si="13"/>
        <v>30</v>
      </c>
      <c r="P189" s="29">
        <f t="shared" si="14"/>
        <v>2</v>
      </c>
      <c r="Q189" s="30" t="str">
        <f t="shared" si="15"/>
        <v>м</v>
      </c>
      <c r="R189" s="31">
        <f t="shared" si="16"/>
        <v>30</v>
      </c>
      <c r="S189" s="32">
        <f>VLOOKUP(C189,'расчет 2'!$A$1:$D$101,2,FALSE)</f>
        <v>369.04</v>
      </c>
    </row>
    <row r="190" spans="1:19" ht="12.75">
      <c r="A190" s="5">
        <f t="shared" si="17"/>
        <v>189</v>
      </c>
      <c r="B190" s="5"/>
      <c r="C190" s="24" t="s">
        <v>294</v>
      </c>
      <c r="D190" s="5"/>
      <c r="E190" s="34">
        <v>200</v>
      </c>
      <c r="F190" s="35">
        <v>59</v>
      </c>
      <c r="G190" s="34">
        <v>200</v>
      </c>
      <c r="H190" s="27"/>
      <c r="I190" s="27"/>
      <c r="J190" s="27"/>
      <c r="K190" s="27"/>
      <c r="L190" s="27"/>
      <c r="M190" s="27"/>
      <c r="N190" s="28">
        <f t="shared" si="12"/>
        <v>459</v>
      </c>
      <c r="O190" s="29">
        <f t="shared" si="13"/>
        <v>59</v>
      </c>
      <c r="P190" s="29">
        <f t="shared" si="14"/>
        <v>1</v>
      </c>
      <c r="Q190" s="30" t="str">
        <f t="shared" si="15"/>
        <v>м</v>
      </c>
      <c r="R190" s="31">
        <f t="shared" si="16"/>
        <v>59</v>
      </c>
      <c r="S190" s="32">
        <f>VLOOKUP(C190,'расчет 2'!$A$1:$D$101,2,FALSE)</f>
        <v>344.89</v>
      </c>
    </row>
    <row r="191" spans="1:19" ht="12.75">
      <c r="A191" s="5">
        <f t="shared" si="17"/>
        <v>190</v>
      </c>
      <c r="B191" s="5"/>
      <c r="C191" s="24" t="s">
        <v>310</v>
      </c>
      <c r="D191" s="5"/>
      <c r="E191" s="26">
        <v>2</v>
      </c>
      <c r="F191" s="34">
        <v>200</v>
      </c>
      <c r="G191" s="34">
        <v>200</v>
      </c>
      <c r="H191" s="27"/>
      <c r="I191" s="27"/>
      <c r="J191" s="27"/>
      <c r="K191" s="27"/>
      <c r="L191" s="27"/>
      <c r="M191" s="27"/>
      <c r="N191" s="28">
        <f t="shared" si="12"/>
        <v>402</v>
      </c>
      <c r="O191" s="29">
        <f t="shared" si="13"/>
        <v>2</v>
      </c>
      <c r="P191" s="29">
        <f t="shared" si="14"/>
        <v>1</v>
      </c>
      <c r="Q191" s="30" t="str">
        <f t="shared" si="15"/>
        <v>ж</v>
      </c>
      <c r="R191" s="31">
        <f t="shared" si="16"/>
        <v>2</v>
      </c>
      <c r="S191" s="32">
        <v>949.54</v>
      </c>
    </row>
    <row r="192" spans="1:19" ht="12.75">
      <c r="A192" s="5">
        <f t="shared" si="17"/>
        <v>191</v>
      </c>
      <c r="B192" s="5"/>
      <c r="C192" s="24" t="s">
        <v>314</v>
      </c>
      <c r="D192" s="5" t="s">
        <v>140</v>
      </c>
      <c r="E192" s="35">
        <v>27</v>
      </c>
      <c r="F192" s="26">
        <v>27</v>
      </c>
      <c r="G192" s="34">
        <v>200</v>
      </c>
      <c r="H192" s="27"/>
      <c r="I192" s="27"/>
      <c r="J192" s="27"/>
      <c r="K192" s="27"/>
      <c r="L192" s="27"/>
      <c r="M192" s="27"/>
      <c r="N192" s="28">
        <f t="shared" si="12"/>
        <v>254</v>
      </c>
      <c r="O192" s="29">
        <f t="shared" si="13"/>
        <v>27</v>
      </c>
      <c r="P192" s="29">
        <f t="shared" si="14"/>
        <v>2</v>
      </c>
      <c r="Q192" s="30" t="str">
        <f t="shared" si="15"/>
        <v>м</v>
      </c>
      <c r="R192" s="31">
        <f t="shared" si="16"/>
        <v>27</v>
      </c>
      <c r="S192" s="32">
        <f>VLOOKUP(C192,'расчет 2'!$A$1:$D$101,2,FALSE)</f>
        <v>480.25</v>
      </c>
    </row>
    <row r="193" spans="1:19" ht="12.75">
      <c r="A193" s="5">
        <f t="shared" si="17"/>
        <v>192</v>
      </c>
      <c r="B193" s="5"/>
      <c r="C193" s="24" t="s">
        <v>536</v>
      </c>
      <c r="D193" s="5" t="s">
        <v>24</v>
      </c>
      <c r="E193" s="40">
        <v>91</v>
      </c>
      <c r="F193" s="34">
        <v>200</v>
      </c>
      <c r="G193" s="34">
        <v>200</v>
      </c>
      <c r="H193" s="27"/>
      <c r="I193" s="27"/>
      <c r="J193" s="27"/>
      <c r="K193" s="27"/>
      <c r="L193" s="27"/>
      <c r="M193" s="27"/>
      <c r="N193" s="28">
        <f t="shared" si="12"/>
        <v>491</v>
      </c>
      <c r="O193" s="29">
        <f t="shared" si="13"/>
        <v>91</v>
      </c>
      <c r="P193" s="29">
        <f t="shared" si="14"/>
        <v>1</v>
      </c>
      <c r="Q193" s="30" t="str">
        <f t="shared" si="15"/>
        <v>м</v>
      </c>
      <c r="R193" s="31">
        <f t="shared" si="16"/>
        <v>91</v>
      </c>
      <c r="S193" s="32"/>
    </row>
    <row r="194" spans="1:19" ht="12.75">
      <c r="A194" s="5">
        <f t="shared" si="17"/>
        <v>193</v>
      </c>
      <c r="B194" s="5"/>
      <c r="C194" s="24" t="s">
        <v>537</v>
      </c>
      <c r="D194" s="5" t="s">
        <v>504</v>
      </c>
      <c r="E194" s="34">
        <v>200</v>
      </c>
      <c r="F194" s="40">
        <v>133</v>
      </c>
      <c r="G194" s="34">
        <v>200</v>
      </c>
      <c r="H194" s="27"/>
      <c r="I194" s="27"/>
      <c r="J194" s="27"/>
      <c r="K194" s="27"/>
      <c r="L194" s="27"/>
      <c r="M194" s="27"/>
      <c r="N194" s="28">
        <f aca="true" t="shared" si="18" ref="N194:N216">SUM(E194:M194)</f>
        <v>533</v>
      </c>
      <c r="O194" s="29">
        <f aca="true" t="shared" si="19" ref="O194:O216">N194-LARGE(E194:M194,1)-LARGE(E194:M194,2)</f>
        <v>133</v>
      </c>
      <c r="P194" s="29">
        <f aca="true" t="shared" si="20" ref="P194:P216">COUNTIF(E194:M194,"&lt;200")</f>
        <v>1</v>
      </c>
      <c r="Q194" s="30" t="str">
        <f aca="true" t="shared" si="21" ref="Q194:Q216">IF(ISNUMBER(SEARCH("Игорь",C194))+ISNUMBER(SEARCH("Илья",C194))+ISNUMBER(SEARCH("Никита",C194))+ISNUMBER(SEARCH("Данила",C194)),"м",IF((RIGHT(C194,1)="а")+(RIGHT(C194,1)="я")+(RIGHT(C194,1)="ь"),"ж","м"))</f>
        <v>м</v>
      </c>
      <c r="R194" s="31">
        <f aca="true" t="shared" si="22" ref="R194:R216">SMALL(E194:M194,1)</f>
        <v>133</v>
      </c>
      <c r="S194" s="32"/>
    </row>
    <row r="195" spans="1:19" ht="12.75">
      <c r="A195" s="5">
        <f aca="true" t="shared" si="23" ref="A195:A216">A194+1</f>
        <v>194</v>
      </c>
      <c r="B195" s="5"/>
      <c r="C195" s="24" t="s">
        <v>538</v>
      </c>
      <c r="D195" s="5" t="s">
        <v>24</v>
      </c>
      <c r="E195" s="34">
        <v>200</v>
      </c>
      <c r="F195" s="40">
        <v>126</v>
      </c>
      <c r="G195" s="34">
        <v>200</v>
      </c>
      <c r="H195" s="27"/>
      <c r="I195" s="27"/>
      <c r="J195" s="27"/>
      <c r="K195" s="27"/>
      <c r="L195" s="27"/>
      <c r="M195" s="27"/>
      <c r="N195" s="28">
        <f t="shared" si="18"/>
        <v>526</v>
      </c>
      <c r="O195" s="29">
        <f t="shared" si="19"/>
        <v>126</v>
      </c>
      <c r="P195" s="29">
        <f t="shared" si="20"/>
        <v>1</v>
      </c>
      <c r="Q195" s="30" t="str">
        <f t="shared" si="21"/>
        <v>ж</v>
      </c>
      <c r="R195" s="31">
        <f t="shared" si="22"/>
        <v>126</v>
      </c>
      <c r="S195" s="32"/>
    </row>
    <row r="196" spans="1:19" ht="12.75">
      <c r="A196" s="5">
        <f t="shared" si="23"/>
        <v>195</v>
      </c>
      <c r="B196" s="5"/>
      <c r="C196" s="24" t="s">
        <v>539</v>
      </c>
      <c r="D196" s="5" t="s">
        <v>80</v>
      </c>
      <c r="E196" s="34">
        <v>200</v>
      </c>
      <c r="F196" s="40">
        <v>130</v>
      </c>
      <c r="G196" s="34">
        <v>200</v>
      </c>
      <c r="H196" s="27"/>
      <c r="I196" s="27"/>
      <c r="J196" s="27"/>
      <c r="K196" s="27"/>
      <c r="L196" s="27"/>
      <c r="M196" s="27"/>
      <c r="N196" s="28">
        <f t="shared" si="18"/>
        <v>530</v>
      </c>
      <c r="O196" s="29">
        <f t="shared" si="19"/>
        <v>130</v>
      </c>
      <c r="P196" s="29">
        <f t="shared" si="20"/>
        <v>1</v>
      </c>
      <c r="Q196" s="30" t="str">
        <f t="shared" si="21"/>
        <v>м</v>
      </c>
      <c r="R196" s="31">
        <f t="shared" si="22"/>
        <v>130</v>
      </c>
      <c r="S196" s="32"/>
    </row>
    <row r="197" spans="1:19" ht="12.75">
      <c r="A197" s="5">
        <f t="shared" si="23"/>
        <v>196</v>
      </c>
      <c r="B197" s="5"/>
      <c r="C197" s="24" t="s">
        <v>540</v>
      </c>
      <c r="D197" s="5" t="s">
        <v>541</v>
      </c>
      <c r="E197" s="37">
        <v>75</v>
      </c>
      <c r="F197" s="34">
        <v>200</v>
      </c>
      <c r="G197" s="34">
        <v>200</v>
      </c>
      <c r="H197" s="27"/>
      <c r="I197" s="27"/>
      <c r="J197" s="27"/>
      <c r="K197" s="27"/>
      <c r="L197" s="27"/>
      <c r="M197" s="27"/>
      <c r="N197" s="28">
        <f t="shared" si="18"/>
        <v>475</v>
      </c>
      <c r="O197" s="29">
        <f t="shared" si="19"/>
        <v>75</v>
      </c>
      <c r="P197" s="29">
        <f t="shared" si="20"/>
        <v>1</v>
      </c>
      <c r="Q197" s="30" t="str">
        <f t="shared" si="21"/>
        <v>м</v>
      </c>
      <c r="R197" s="31">
        <f t="shared" si="22"/>
        <v>75</v>
      </c>
      <c r="S197" s="32">
        <v>99.68</v>
      </c>
    </row>
    <row r="198" spans="1:19" ht="12.75">
      <c r="A198" s="5">
        <f t="shared" si="23"/>
        <v>197</v>
      </c>
      <c r="B198" s="5"/>
      <c r="C198" s="24" t="s">
        <v>542</v>
      </c>
      <c r="D198" s="5" t="s">
        <v>543</v>
      </c>
      <c r="E198" s="34">
        <v>200</v>
      </c>
      <c r="F198" s="40">
        <v>103</v>
      </c>
      <c r="G198" s="34">
        <v>200</v>
      </c>
      <c r="H198" s="27"/>
      <c r="I198" s="27"/>
      <c r="J198" s="27"/>
      <c r="K198" s="27"/>
      <c r="L198" s="27"/>
      <c r="M198" s="27"/>
      <c r="N198" s="28">
        <f t="shared" si="18"/>
        <v>503</v>
      </c>
      <c r="O198" s="29">
        <f t="shared" si="19"/>
        <v>103</v>
      </c>
      <c r="P198" s="29">
        <f t="shared" si="20"/>
        <v>1</v>
      </c>
      <c r="Q198" s="30" t="str">
        <f t="shared" si="21"/>
        <v>м</v>
      </c>
      <c r="R198" s="31">
        <f t="shared" si="22"/>
        <v>103</v>
      </c>
      <c r="S198" s="32"/>
    </row>
    <row r="199" spans="1:19" ht="12.75">
      <c r="A199" s="5">
        <f t="shared" si="23"/>
        <v>198</v>
      </c>
      <c r="B199" s="5"/>
      <c r="C199" s="24" t="s">
        <v>544</v>
      </c>
      <c r="D199" s="5" t="s">
        <v>80</v>
      </c>
      <c r="E199" s="40">
        <v>95</v>
      </c>
      <c r="F199" s="34">
        <v>200</v>
      </c>
      <c r="G199" s="34">
        <v>200</v>
      </c>
      <c r="H199" s="27"/>
      <c r="I199" s="27"/>
      <c r="J199" s="27"/>
      <c r="K199" s="27"/>
      <c r="L199" s="27"/>
      <c r="M199" s="27"/>
      <c r="N199" s="28">
        <f t="shared" si="18"/>
        <v>495</v>
      </c>
      <c r="O199" s="29">
        <f t="shared" si="19"/>
        <v>95</v>
      </c>
      <c r="P199" s="29">
        <f t="shared" si="20"/>
        <v>1</v>
      </c>
      <c r="Q199" s="30" t="str">
        <f t="shared" si="21"/>
        <v>м</v>
      </c>
      <c r="R199" s="31">
        <f t="shared" si="22"/>
        <v>95</v>
      </c>
      <c r="S199" s="32"/>
    </row>
    <row r="200" spans="1:19" ht="12.75">
      <c r="A200" s="5">
        <f t="shared" si="23"/>
        <v>199</v>
      </c>
      <c r="B200" s="5"/>
      <c r="C200" s="24" t="s">
        <v>545</v>
      </c>
      <c r="D200" s="5" t="s">
        <v>80</v>
      </c>
      <c r="E200" s="40">
        <v>94</v>
      </c>
      <c r="F200" s="34">
        <v>200</v>
      </c>
      <c r="G200" s="34">
        <v>200</v>
      </c>
      <c r="H200" s="27"/>
      <c r="I200" s="27"/>
      <c r="J200" s="27"/>
      <c r="K200" s="27"/>
      <c r="L200" s="27"/>
      <c r="M200" s="27"/>
      <c r="N200" s="28">
        <f t="shared" si="18"/>
        <v>494</v>
      </c>
      <c r="O200" s="29">
        <f t="shared" si="19"/>
        <v>94</v>
      </c>
      <c r="P200" s="29">
        <f t="shared" si="20"/>
        <v>1</v>
      </c>
      <c r="Q200" s="30" t="str">
        <f t="shared" si="21"/>
        <v>м</v>
      </c>
      <c r="R200" s="31">
        <f t="shared" si="22"/>
        <v>94</v>
      </c>
      <c r="S200" s="32"/>
    </row>
    <row r="201" spans="1:19" ht="12.75">
      <c r="A201" s="5">
        <f t="shared" si="23"/>
        <v>200</v>
      </c>
      <c r="B201" s="5"/>
      <c r="C201" s="24" t="s">
        <v>134</v>
      </c>
      <c r="D201" s="5" t="s">
        <v>19</v>
      </c>
      <c r="E201" s="40">
        <v>81</v>
      </c>
      <c r="F201" s="40">
        <v>107</v>
      </c>
      <c r="G201" s="34">
        <v>200</v>
      </c>
      <c r="H201" s="27"/>
      <c r="I201" s="27"/>
      <c r="J201" s="27"/>
      <c r="K201" s="27"/>
      <c r="L201" s="27"/>
      <c r="M201" s="27"/>
      <c r="N201" s="28">
        <f t="shared" si="18"/>
        <v>388</v>
      </c>
      <c r="O201" s="29">
        <f t="shared" si="19"/>
        <v>81</v>
      </c>
      <c r="P201" s="29">
        <f t="shared" si="20"/>
        <v>2</v>
      </c>
      <c r="Q201" s="30" t="str">
        <f t="shared" si="21"/>
        <v>м</v>
      </c>
      <c r="R201" s="31">
        <f t="shared" si="22"/>
        <v>81</v>
      </c>
      <c r="S201" s="32"/>
    </row>
    <row r="202" spans="1:19" ht="12.75">
      <c r="A202" s="5">
        <f t="shared" si="23"/>
        <v>201</v>
      </c>
      <c r="B202" s="5"/>
      <c r="C202" s="24" t="s">
        <v>546</v>
      </c>
      <c r="D202" s="5"/>
      <c r="E202" s="34">
        <v>200</v>
      </c>
      <c r="F202" s="40">
        <v>123</v>
      </c>
      <c r="G202" s="34">
        <v>200</v>
      </c>
      <c r="H202" s="27"/>
      <c r="I202" s="27"/>
      <c r="J202" s="27"/>
      <c r="K202" s="27"/>
      <c r="L202" s="27"/>
      <c r="M202" s="27"/>
      <c r="N202" s="28">
        <f t="shared" si="18"/>
        <v>523</v>
      </c>
      <c r="O202" s="29">
        <f t="shared" si="19"/>
        <v>123</v>
      </c>
      <c r="P202" s="29">
        <f t="shared" si="20"/>
        <v>1</v>
      </c>
      <c r="Q202" s="30" t="str">
        <f t="shared" si="21"/>
        <v>ж</v>
      </c>
      <c r="R202" s="31">
        <f t="shared" si="22"/>
        <v>123</v>
      </c>
      <c r="S202" s="32"/>
    </row>
    <row r="203" spans="1:19" ht="12.75">
      <c r="A203" s="5">
        <f t="shared" si="23"/>
        <v>202</v>
      </c>
      <c r="B203" s="5"/>
      <c r="C203" s="24" t="s">
        <v>547</v>
      </c>
      <c r="D203" s="5" t="s">
        <v>24</v>
      </c>
      <c r="E203" s="40">
        <v>93</v>
      </c>
      <c r="F203" s="40">
        <v>131</v>
      </c>
      <c r="G203" s="34">
        <v>200</v>
      </c>
      <c r="H203" s="27"/>
      <c r="I203" s="27"/>
      <c r="J203" s="27"/>
      <c r="K203" s="27"/>
      <c r="L203" s="27"/>
      <c r="M203" s="27"/>
      <c r="N203" s="28">
        <f t="shared" si="18"/>
        <v>424</v>
      </c>
      <c r="O203" s="29">
        <f t="shared" si="19"/>
        <v>93</v>
      </c>
      <c r="P203" s="29">
        <f t="shared" si="20"/>
        <v>2</v>
      </c>
      <c r="Q203" s="30" t="str">
        <f t="shared" si="21"/>
        <v>ж</v>
      </c>
      <c r="R203" s="31">
        <f t="shared" si="22"/>
        <v>93</v>
      </c>
      <c r="S203" s="32"/>
    </row>
    <row r="204" spans="1:19" ht="12.75">
      <c r="A204" s="5">
        <f t="shared" si="23"/>
        <v>203</v>
      </c>
      <c r="B204" s="5"/>
      <c r="C204" s="24" t="s">
        <v>548</v>
      </c>
      <c r="D204" s="5" t="s">
        <v>11</v>
      </c>
      <c r="E204" s="34">
        <v>200</v>
      </c>
      <c r="F204" s="40">
        <v>125</v>
      </c>
      <c r="G204" s="34">
        <v>200</v>
      </c>
      <c r="H204" s="27"/>
      <c r="I204" s="27"/>
      <c r="J204" s="27"/>
      <c r="K204" s="27"/>
      <c r="L204" s="27"/>
      <c r="M204" s="27"/>
      <c r="N204" s="28">
        <f t="shared" si="18"/>
        <v>525</v>
      </c>
      <c r="O204" s="29">
        <f t="shared" si="19"/>
        <v>125</v>
      </c>
      <c r="P204" s="29">
        <f t="shared" si="20"/>
        <v>1</v>
      </c>
      <c r="Q204" s="30" t="str">
        <f t="shared" si="21"/>
        <v>м</v>
      </c>
      <c r="R204" s="31">
        <f t="shared" si="22"/>
        <v>125</v>
      </c>
      <c r="S204" s="32"/>
    </row>
    <row r="205" spans="1:19" ht="12.75">
      <c r="A205" s="5">
        <f t="shared" si="23"/>
        <v>204</v>
      </c>
      <c r="B205" s="5"/>
      <c r="C205" s="24" t="s">
        <v>475</v>
      </c>
      <c r="D205" s="5" t="s">
        <v>21</v>
      </c>
      <c r="E205" s="40">
        <v>76</v>
      </c>
      <c r="F205" s="37">
        <v>98</v>
      </c>
      <c r="G205" s="34">
        <v>200</v>
      </c>
      <c r="H205" s="27"/>
      <c r="I205" s="27"/>
      <c r="J205" s="27"/>
      <c r="K205" s="27"/>
      <c r="L205" s="27"/>
      <c r="M205" s="27"/>
      <c r="N205" s="28">
        <f t="shared" si="18"/>
        <v>374</v>
      </c>
      <c r="O205" s="29">
        <f t="shared" si="19"/>
        <v>76</v>
      </c>
      <c r="P205" s="29">
        <f t="shared" si="20"/>
        <v>2</v>
      </c>
      <c r="Q205" s="30" t="str">
        <f t="shared" si="21"/>
        <v>м</v>
      </c>
      <c r="R205" s="31">
        <f t="shared" si="22"/>
        <v>76</v>
      </c>
      <c r="S205" s="32">
        <f>VLOOKUP(C205,'расчет 2'!$A$1:$D$101,2,FALSE)</f>
        <v>185.07</v>
      </c>
    </row>
    <row r="206" spans="1:19" ht="12.75">
      <c r="A206" s="5">
        <f t="shared" si="23"/>
        <v>205</v>
      </c>
      <c r="B206" s="5"/>
      <c r="C206" s="24" t="s">
        <v>549</v>
      </c>
      <c r="D206" s="5" t="s">
        <v>71</v>
      </c>
      <c r="E206" s="40">
        <v>84</v>
      </c>
      <c r="F206" s="34">
        <v>200</v>
      </c>
      <c r="G206" s="34">
        <v>200</v>
      </c>
      <c r="H206" s="27"/>
      <c r="I206" s="27"/>
      <c r="J206" s="27"/>
      <c r="K206" s="27"/>
      <c r="L206" s="27"/>
      <c r="M206" s="27"/>
      <c r="N206" s="28">
        <f t="shared" si="18"/>
        <v>484</v>
      </c>
      <c r="O206" s="29">
        <f t="shared" si="19"/>
        <v>84</v>
      </c>
      <c r="P206" s="29">
        <f t="shared" si="20"/>
        <v>1</v>
      </c>
      <c r="Q206" s="30" t="str">
        <f t="shared" si="21"/>
        <v>м</v>
      </c>
      <c r="R206" s="31">
        <f t="shared" si="22"/>
        <v>84</v>
      </c>
      <c r="S206" s="32"/>
    </row>
    <row r="207" spans="1:19" ht="12.75">
      <c r="A207" s="5">
        <f t="shared" si="23"/>
        <v>206</v>
      </c>
      <c r="B207" s="5"/>
      <c r="C207" s="24" t="s">
        <v>550</v>
      </c>
      <c r="D207" s="5" t="s">
        <v>551</v>
      </c>
      <c r="E207" s="34">
        <v>200</v>
      </c>
      <c r="F207" s="40">
        <v>121</v>
      </c>
      <c r="G207" s="34">
        <v>200</v>
      </c>
      <c r="H207" s="27"/>
      <c r="I207" s="27"/>
      <c r="J207" s="27"/>
      <c r="K207" s="27"/>
      <c r="L207" s="27"/>
      <c r="M207" s="27"/>
      <c r="N207" s="28">
        <f t="shared" si="18"/>
        <v>521</v>
      </c>
      <c r="O207" s="29">
        <f t="shared" si="19"/>
        <v>121</v>
      </c>
      <c r="P207" s="29">
        <f t="shared" si="20"/>
        <v>1</v>
      </c>
      <c r="Q207" s="30" t="str">
        <f t="shared" si="21"/>
        <v>м</v>
      </c>
      <c r="R207" s="31">
        <f t="shared" si="22"/>
        <v>121</v>
      </c>
      <c r="S207" s="32"/>
    </row>
    <row r="208" spans="1:19" ht="12.75">
      <c r="A208" s="5">
        <f t="shared" si="23"/>
        <v>207</v>
      </c>
      <c r="B208" s="5"/>
      <c r="C208" s="24" t="s">
        <v>552</v>
      </c>
      <c r="D208" s="5" t="s">
        <v>17</v>
      </c>
      <c r="E208" s="40">
        <v>77</v>
      </c>
      <c r="F208" s="34">
        <v>200</v>
      </c>
      <c r="G208" s="34">
        <v>200</v>
      </c>
      <c r="H208" s="27"/>
      <c r="I208" s="27"/>
      <c r="J208" s="27"/>
      <c r="K208" s="27"/>
      <c r="L208" s="27"/>
      <c r="M208" s="27"/>
      <c r="N208" s="28">
        <f t="shared" si="18"/>
        <v>477</v>
      </c>
      <c r="O208" s="29">
        <f t="shared" si="19"/>
        <v>77</v>
      </c>
      <c r="P208" s="29">
        <f t="shared" si="20"/>
        <v>1</v>
      </c>
      <c r="Q208" s="30" t="str">
        <f t="shared" si="21"/>
        <v>м</v>
      </c>
      <c r="R208" s="31">
        <f t="shared" si="22"/>
        <v>77</v>
      </c>
      <c r="S208" s="32"/>
    </row>
    <row r="209" spans="1:19" ht="12.75">
      <c r="A209" s="5">
        <f t="shared" si="23"/>
        <v>208</v>
      </c>
      <c r="B209" s="5"/>
      <c r="C209" s="24" t="s">
        <v>179</v>
      </c>
      <c r="D209" s="5" t="s">
        <v>553</v>
      </c>
      <c r="E209" s="34">
        <v>200</v>
      </c>
      <c r="F209" s="40">
        <v>124</v>
      </c>
      <c r="G209" s="34">
        <v>200</v>
      </c>
      <c r="H209" s="27"/>
      <c r="I209" s="27"/>
      <c r="J209" s="27"/>
      <c r="K209" s="27"/>
      <c r="L209" s="27"/>
      <c r="M209" s="27"/>
      <c r="N209" s="28">
        <f t="shared" si="18"/>
        <v>524</v>
      </c>
      <c r="O209" s="29">
        <f t="shared" si="19"/>
        <v>124</v>
      </c>
      <c r="P209" s="29">
        <f t="shared" si="20"/>
        <v>1</v>
      </c>
      <c r="Q209" s="30" t="str">
        <f t="shared" si="21"/>
        <v>м</v>
      </c>
      <c r="R209" s="31">
        <f t="shared" si="22"/>
        <v>124</v>
      </c>
      <c r="S209" s="32"/>
    </row>
    <row r="210" spans="1:19" ht="12.75">
      <c r="A210" s="5">
        <f t="shared" si="23"/>
        <v>209</v>
      </c>
      <c r="B210" s="5"/>
      <c r="C210" s="24" t="s">
        <v>554</v>
      </c>
      <c r="D210" s="5" t="s">
        <v>80</v>
      </c>
      <c r="E210" s="34">
        <v>200</v>
      </c>
      <c r="F210" s="40">
        <v>114</v>
      </c>
      <c r="G210" s="34">
        <v>200</v>
      </c>
      <c r="H210" s="27"/>
      <c r="I210" s="27"/>
      <c r="J210" s="27"/>
      <c r="K210" s="27"/>
      <c r="L210" s="27"/>
      <c r="M210" s="27"/>
      <c r="N210" s="28">
        <f t="shared" si="18"/>
        <v>514</v>
      </c>
      <c r="O210" s="29">
        <f t="shared" si="19"/>
        <v>114</v>
      </c>
      <c r="P210" s="29">
        <f t="shared" si="20"/>
        <v>1</v>
      </c>
      <c r="Q210" s="30" t="str">
        <f t="shared" si="21"/>
        <v>ж</v>
      </c>
      <c r="R210" s="31">
        <f t="shared" si="22"/>
        <v>114</v>
      </c>
      <c r="S210" s="32"/>
    </row>
    <row r="211" spans="1:19" ht="12.75">
      <c r="A211" s="5">
        <f t="shared" si="23"/>
        <v>210</v>
      </c>
      <c r="B211" s="5"/>
      <c r="C211" s="24" t="s">
        <v>476</v>
      </c>
      <c r="D211" s="5"/>
      <c r="E211" s="34">
        <v>200</v>
      </c>
      <c r="F211" s="37">
        <v>99</v>
      </c>
      <c r="G211" s="34">
        <v>200</v>
      </c>
      <c r="H211" s="27"/>
      <c r="I211" s="27"/>
      <c r="J211" s="27"/>
      <c r="K211" s="27"/>
      <c r="L211" s="27"/>
      <c r="M211" s="27"/>
      <c r="N211" s="28">
        <f t="shared" si="18"/>
        <v>499</v>
      </c>
      <c r="O211" s="29">
        <f t="shared" si="19"/>
        <v>99</v>
      </c>
      <c r="P211" s="29">
        <f t="shared" si="20"/>
        <v>1</v>
      </c>
      <c r="Q211" s="30" t="str">
        <f t="shared" si="21"/>
        <v>м</v>
      </c>
      <c r="R211" s="31">
        <f t="shared" si="22"/>
        <v>99</v>
      </c>
      <c r="S211" s="32">
        <f>VLOOKUP(C211,'расчет 2'!$A$1:$D$101,2,FALSE)</f>
        <v>156.27</v>
      </c>
    </row>
    <row r="212" spans="1:19" ht="12.75">
      <c r="A212" s="5">
        <f t="shared" si="23"/>
        <v>211</v>
      </c>
      <c r="B212" s="5"/>
      <c r="C212" s="24" t="s">
        <v>249</v>
      </c>
      <c r="D212" s="5" t="str">
        <f>VLOOKUP(C212,Лист2!$A$1:$B$252,2,FALSE)</f>
        <v>Похвистнево</v>
      </c>
      <c r="E212" s="37">
        <v>73</v>
      </c>
      <c r="F212" s="34">
        <v>200</v>
      </c>
      <c r="G212" s="34">
        <v>200</v>
      </c>
      <c r="H212" s="27"/>
      <c r="I212" s="27"/>
      <c r="J212" s="27"/>
      <c r="K212" s="27"/>
      <c r="L212" s="27"/>
      <c r="M212" s="27"/>
      <c r="N212" s="28">
        <f t="shared" si="18"/>
        <v>473</v>
      </c>
      <c r="O212" s="29">
        <f t="shared" si="19"/>
        <v>73</v>
      </c>
      <c r="P212" s="29">
        <f t="shared" si="20"/>
        <v>1</v>
      </c>
      <c r="Q212" s="30" t="str">
        <f t="shared" si="21"/>
        <v>ж</v>
      </c>
      <c r="R212" s="31">
        <f t="shared" si="22"/>
        <v>73</v>
      </c>
      <c r="S212" s="32">
        <v>139.09</v>
      </c>
    </row>
    <row r="213" spans="1:19" ht="12.75">
      <c r="A213" s="5">
        <f t="shared" si="23"/>
        <v>212</v>
      </c>
      <c r="B213" s="5"/>
      <c r="C213" s="24" t="s">
        <v>262</v>
      </c>
      <c r="D213" s="5" t="s">
        <v>24</v>
      </c>
      <c r="E213" s="34">
        <v>200</v>
      </c>
      <c r="F213" s="40">
        <v>110</v>
      </c>
      <c r="G213" s="34">
        <v>200</v>
      </c>
      <c r="H213" s="27"/>
      <c r="I213" s="27"/>
      <c r="J213" s="27"/>
      <c r="K213" s="27"/>
      <c r="L213" s="27"/>
      <c r="M213" s="27"/>
      <c r="N213" s="28">
        <f t="shared" si="18"/>
        <v>510</v>
      </c>
      <c r="O213" s="29">
        <f t="shared" si="19"/>
        <v>110</v>
      </c>
      <c r="P213" s="29">
        <f t="shared" si="20"/>
        <v>1</v>
      </c>
      <c r="Q213" s="30" t="str">
        <f t="shared" si="21"/>
        <v>ж</v>
      </c>
      <c r="R213" s="31">
        <f t="shared" si="22"/>
        <v>110</v>
      </c>
      <c r="S213" s="32"/>
    </row>
    <row r="214" spans="1:19" ht="12.75">
      <c r="A214" s="5">
        <f t="shared" si="23"/>
        <v>213</v>
      </c>
      <c r="B214" s="5"/>
      <c r="C214" s="24" t="s">
        <v>555</v>
      </c>
      <c r="D214" s="5" t="s">
        <v>24</v>
      </c>
      <c r="E214" s="34">
        <v>200</v>
      </c>
      <c r="F214" s="40">
        <v>122</v>
      </c>
      <c r="G214" s="34">
        <v>200</v>
      </c>
      <c r="H214" s="27"/>
      <c r="I214" s="27"/>
      <c r="J214" s="27"/>
      <c r="K214" s="27"/>
      <c r="L214" s="27"/>
      <c r="M214" s="27"/>
      <c r="N214" s="28">
        <f t="shared" si="18"/>
        <v>522</v>
      </c>
      <c r="O214" s="29">
        <f t="shared" si="19"/>
        <v>122</v>
      </c>
      <c r="P214" s="29">
        <f t="shared" si="20"/>
        <v>1</v>
      </c>
      <c r="Q214" s="30" t="str">
        <f t="shared" si="21"/>
        <v>м</v>
      </c>
      <c r="R214" s="31">
        <f t="shared" si="22"/>
        <v>122</v>
      </c>
      <c r="S214" s="32"/>
    </row>
    <row r="215" spans="1:19" ht="12.75">
      <c r="A215" s="5">
        <f t="shared" si="23"/>
        <v>214</v>
      </c>
      <c r="B215" s="5"/>
      <c r="C215" s="24" t="s">
        <v>556</v>
      </c>
      <c r="D215" s="5" t="s">
        <v>557</v>
      </c>
      <c r="E215" s="34">
        <v>200</v>
      </c>
      <c r="F215" s="40">
        <v>102</v>
      </c>
      <c r="G215" s="34">
        <v>200</v>
      </c>
      <c r="H215" s="27"/>
      <c r="I215" s="27"/>
      <c r="J215" s="27"/>
      <c r="K215" s="27"/>
      <c r="L215" s="27"/>
      <c r="M215" s="27"/>
      <c r="N215" s="28">
        <f t="shared" si="18"/>
        <v>502</v>
      </c>
      <c r="O215" s="29">
        <f t="shared" si="19"/>
        <v>102</v>
      </c>
      <c r="P215" s="29">
        <f t="shared" si="20"/>
        <v>1</v>
      </c>
      <c r="Q215" s="30" t="str">
        <f t="shared" si="21"/>
        <v>м</v>
      </c>
      <c r="R215" s="31">
        <f t="shared" si="22"/>
        <v>102</v>
      </c>
      <c r="S215" s="32"/>
    </row>
    <row r="216" spans="1:19" ht="12.75">
      <c r="A216" s="5">
        <f t="shared" si="23"/>
        <v>215</v>
      </c>
      <c r="B216" s="5"/>
      <c r="C216" s="24" t="s">
        <v>558</v>
      </c>
      <c r="D216" s="5" t="s">
        <v>5</v>
      </c>
      <c r="E216" s="34">
        <v>200</v>
      </c>
      <c r="F216" s="40">
        <v>118</v>
      </c>
      <c r="G216" s="34">
        <v>200</v>
      </c>
      <c r="H216" s="27"/>
      <c r="I216" s="27"/>
      <c r="J216" s="27"/>
      <c r="K216" s="27"/>
      <c r="L216" s="27"/>
      <c r="M216" s="27"/>
      <c r="N216" s="28">
        <f t="shared" si="18"/>
        <v>518</v>
      </c>
      <c r="O216" s="29">
        <f t="shared" si="19"/>
        <v>118</v>
      </c>
      <c r="P216" s="29">
        <f t="shared" si="20"/>
        <v>1</v>
      </c>
      <c r="Q216" s="30" t="str">
        <f t="shared" si="21"/>
        <v>ж</v>
      </c>
      <c r="R216" s="31">
        <f t="shared" si="22"/>
        <v>118</v>
      </c>
      <c r="S216" s="32"/>
    </row>
    <row r="220" spans="3:4" ht="12.75">
      <c r="C220" s="43" t="s">
        <v>559</v>
      </c>
      <c r="D220" s="44" t="s">
        <v>560</v>
      </c>
    </row>
    <row r="221" spans="3:4" ht="12.75">
      <c r="C221"/>
      <c r="D221" s="44"/>
    </row>
    <row r="222" spans="3:4" ht="12.75">
      <c r="C222" s="43"/>
      <c r="D222" s="44"/>
    </row>
    <row r="223" spans="3:4" ht="12.75">
      <c r="C223" s="43" t="s">
        <v>561</v>
      </c>
      <c r="D223" s="44" t="s">
        <v>562</v>
      </c>
    </row>
  </sheetData>
  <sheetProtection selectLockedCells="1" selectUnlockedCells="1"/>
  <conditionalFormatting sqref="E1:R216">
    <cfRule type="expression" priority="1" dxfId="0" stopIfTrue="1">
      <formula>LEN(TRIM(E1))=0</formula>
    </cfRule>
  </conditionalFormatting>
  <conditionalFormatting sqref="S1 S217:S65536">
    <cfRule type="cellIs" priority="2" dxfId="1" operator="equal" stopIfTrue="1">
      <formula>0</formula>
    </cfRule>
  </conditionalFormatting>
  <conditionalFormatting sqref="S2:S216">
    <cfRule type="expression" priority="3" dxfId="2" stopIfTrue="1">
      <formula>LEN(TRIM(S2))=0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93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9.00390625" style="45" customWidth="1"/>
    <col min="2" max="2" width="0" style="19" hidden="1" customWidth="1"/>
    <col min="3" max="3" width="31.28125" style="20" customWidth="1"/>
    <col min="4" max="4" width="24.421875" style="19" customWidth="1"/>
    <col min="5" max="6" width="8.57421875" style="19" customWidth="1"/>
    <col min="7" max="8" width="8.421875" style="19" customWidth="1"/>
    <col min="9" max="10" width="8.7109375" style="19" customWidth="1"/>
    <col min="11" max="11" width="8.57421875" style="19" customWidth="1"/>
    <col min="12" max="13" width="8.7109375" style="19" customWidth="1"/>
    <col min="14" max="14" width="9.00390625" style="19" customWidth="1"/>
    <col min="15" max="15" width="11.00390625" style="19" customWidth="1"/>
    <col min="16" max="16" width="8.7109375" style="19" customWidth="1"/>
    <col min="17" max="17" width="0" style="19" hidden="1" customWidth="1"/>
    <col min="18" max="19" width="12.57421875" style="19" customWidth="1"/>
    <col min="20" max="20" width="11.00390625" style="21" customWidth="1"/>
    <col min="21" max="16384" width="9.140625" style="19" customWidth="1"/>
  </cols>
  <sheetData>
    <row r="1" spans="1:20" ht="44.25" customHeight="1">
      <c r="A1" s="46" t="s">
        <v>447</v>
      </c>
      <c r="B1" s="47"/>
      <c r="C1" s="46" t="s">
        <v>0</v>
      </c>
      <c r="D1" s="46" t="s">
        <v>1</v>
      </c>
      <c r="E1" s="48" t="s">
        <v>563</v>
      </c>
      <c r="F1" s="48" t="s">
        <v>564</v>
      </c>
      <c r="G1" s="48" t="s">
        <v>565</v>
      </c>
      <c r="H1" s="48" t="s">
        <v>566</v>
      </c>
      <c r="I1" s="48" t="s">
        <v>567</v>
      </c>
      <c r="J1" s="48" t="s">
        <v>568</v>
      </c>
      <c r="K1" s="48" t="s">
        <v>569</v>
      </c>
      <c r="L1" s="48" t="s">
        <v>570</v>
      </c>
      <c r="M1" s="48" t="s">
        <v>571</v>
      </c>
      <c r="N1" s="48" t="s">
        <v>497</v>
      </c>
      <c r="O1" s="48" t="s">
        <v>498</v>
      </c>
      <c r="P1" s="48" t="s">
        <v>572</v>
      </c>
      <c r="Q1" s="48" t="s">
        <v>500</v>
      </c>
      <c r="R1" s="48" t="s">
        <v>501</v>
      </c>
      <c r="S1" s="48" t="s">
        <v>573</v>
      </c>
      <c r="T1" s="49" t="s">
        <v>477</v>
      </c>
    </row>
    <row r="2" spans="1:20" ht="12.75">
      <c r="A2" s="50">
        <v>1</v>
      </c>
      <c r="B2" s="51"/>
      <c r="C2" s="50" t="s">
        <v>86</v>
      </c>
      <c r="D2" s="50" t="s">
        <v>80</v>
      </c>
      <c r="E2" s="52">
        <v>3</v>
      </c>
      <c r="F2" s="53">
        <v>1</v>
      </c>
      <c r="G2" s="53">
        <v>1</v>
      </c>
      <c r="H2" s="53">
        <v>1</v>
      </c>
      <c r="I2" s="53">
        <v>1</v>
      </c>
      <c r="J2" s="54">
        <v>200</v>
      </c>
      <c r="K2" s="53">
        <v>1</v>
      </c>
      <c r="L2" s="53">
        <v>1</v>
      </c>
      <c r="M2" s="53">
        <v>1</v>
      </c>
      <c r="N2" s="55">
        <f>SUM(E2:M2)</f>
        <v>210</v>
      </c>
      <c r="O2" s="56">
        <f>N2-LARGE(E2:M2,1)-LARGE(E2:M2,2)</f>
        <v>7</v>
      </c>
      <c r="P2" s="56">
        <f>COUNTIF(E2:M2,"&lt;200")</f>
        <v>8</v>
      </c>
      <c r="Q2" s="57" t="str">
        <f>IF(ISNUMBER(SEARCH("Игорь",C2))+ISNUMBER(SEARCH("Илья",C2))+ISNUMBER(SEARCH("Никита",C2))+ISNUMBER(SEARCH("Данила",C2)),"м",IF((RIGHT(C2,1)="а")+(RIGHT(C2,1)="я")+(RIGHT(C2,1)="ь"),"ж","м"))</f>
        <v>м</v>
      </c>
      <c r="R2" s="58">
        <f>SMALL(E2:M2,1)</f>
        <v>1</v>
      </c>
      <c r="S2" s="59">
        <f>SUMIF(E2:M2,"&lt;200",E2:M2)/P2</f>
        <v>1.25</v>
      </c>
      <c r="T2" s="60">
        <f>VLOOKUP(C2,'Расчет 9'!$A$1:$D$109,2,FALSE)</f>
        <v>1025.96</v>
      </c>
    </row>
    <row r="3" spans="1:20" ht="12.75">
      <c r="A3" s="50">
        <f aca="true" t="shared" si="0" ref="A3:A68">A2+1</f>
        <v>2</v>
      </c>
      <c r="B3" s="51"/>
      <c r="C3" s="50" t="s">
        <v>450</v>
      </c>
      <c r="D3" s="50" t="s">
        <v>24</v>
      </c>
      <c r="E3" s="53">
        <v>1</v>
      </c>
      <c r="F3" s="53">
        <v>5</v>
      </c>
      <c r="G3" s="53">
        <v>2</v>
      </c>
      <c r="H3" s="53">
        <v>2</v>
      </c>
      <c r="I3" s="53">
        <v>5</v>
      </c>
      <c r="J3" s="53">
        <v>3</v>
      </c>
      <c r="K3" s="54">
        <v>200</v>
      </c>
      <c r="L3" s="53">
        <v>2</v>
      </c>
      <c r="M3" s="53">
        <v>3</v>
      </c>
      <c r="N3" s="55">
        <f>SUM(E3:M3)</f>
        <v>223</v>
      </c>
      <c r="O3" s="56">
        <f>N3-LARGE(E3:M3,1)-LARGE(E3:M3,2)</f>
        <v>18</v>
      </c>
      <c r="P3" s="56">
        <f>COUNTIF(E3:M3,"&lt;200")</f>
        <v>8</v>
      </c>
      <c r="Q3" s="57" t="str">
        <f>IF(ISNUMBER(SEARCH("Игорь",C3))+ISNUMBER(SEARCH("Илья",C3))+ISNUMBER(SEARCH("Никита",C3))+ISNUMBER(SEARCH("Данила",C3)),"м",IF((RIGHT(C3,1)="а")+(RIGHT(C3,1)="я")+(RIGHT(C3,1)="ь"),"ж","м"))</f>
        <v>м</v>
      </c>
      <c r="R3" s="58">
        <f>SMALL(E3:M3,1)</f>
        <v>1</v>
      </c>
      <c r="S3" s="59">
        <f>SUMIF(E3:M3,"&lt;200",E3:M3)/P3</f>
        <v>2.875</v>
      </c>
      <c r="T3" s="60">
        <f>VLOOKUP(C3,'Расчет 9'!$A$1:$D$109,2,FALSE)</f>
        <v>1052.09</v>
      </c>
    </row>
    <row r="4" spans="1:20" ht="12.75">
      <c r="A4" s="50">
        <f t="shared" si="0"/>
        <v>3</v>
      </c>
      <c r="B4" s="51"/>
      <c r="C4" s="50" t="s">
        <v>219</v>
      </c>
      <c r="D4" s="50" t="s">
        <v>54</v>
      </c>
      <c r="E4" s="53">
        <v>7</v>
      </c>
      <c r="F4" s="53">
        <v>17</v>
      </c>
      <c r="G4" s="53">
        <v>3</v>
      </c>
      <c r="H4" s="53">
        <v>3</v>
      </c>
      <c r="I4" s="53">
        <v>7</v>
      </c>
      <c r="J4" s="53">
        <v>4</v>
      </c>
      <c r="K4" s="53">
        <v>3</v>
      </c>
      <c r="L4" s="54">
        <v>200</v>
      </c>
      <c r="M4" s="53">
        <v>4</v>
      </c>
      <c r="N4" s="55">
        <f>SUM(E4:M4)</f>
        <v>248</v>
      </c>
      <c r="O4" s="56">
        <f>N4-LARGE(E4:M4,1)-LARGE(E4:M4,2)</f>
        <v>31</v>
      </c>
      <c r="P4" s="56">
        <f>COUNTIF(E4:M4,"&lt;200")</f>
        <v>8</v>
      </c>
      <c r="Q4" s="57" t="str">
        <f>IF(ISNUMBER(SEARCH("Игорь",C4))+ISNUMBER(SEARCH("Илья",C4))+ISNUMBER(SEARCH("Никита",C4))+ISNUMBER(SEARCH("Данила",C4)),"м",IF((RIGHT(C4,1)="а")+(RIGHT(C4,1)="я")+(RIGHT(C4,1)="ь"),"ж","м"))</f>
        <v>м</v>
      </c>
      <c r="R4" s="58">
        <f>SMALL(E4:M4,1)</f>
        <v>3</v>
      </c>
      <c r="S4" s="59">
        <f>SUMIF(E4:M4,"&lt;200",E4:M4)/P4</f>
        <v>6</v>
      </c>
      <c r="T4" s="60">
        <f>VLOOKUP(C4,'Расчет 9'!$A$1:$D$109,2,FALSE)</f>
        <v>721.99</v>
      </c>
    </row>
    <row r="5" spans="1:20" ht="12.75">
      <c r="A5" s="50">
        <f t="shared" si="0"/>
        <v>4</v>
      </c>
      <c r="B5" s="61"/>
      <c r="C5" s="50" t="s">
        <v>311</v>
      </c>
      <c r="D5" s="50" t="s">
        <v>80</v>
      </c>
      <c r="E5" s="53">
        <v>6</v>
      </c>
      <c r="F5" s="53">
        <v>6</v>
      </c>
      <c r="G5" s="53">
        <v>5</v>
      </c>
      <c r="H5" s="53">
        <v>4</v>
      </c>
      <c r="I5" s="53">
        <v>3</v>
      </c>
      <c r="J5" s="53">
        <v>6</v>
      </c>
      <c r="K5" s="53">
        <v>8</v>
      </c>
      <c r="L5" s="53">
        <v>7</v>
      </c>
      <c r="M5" s="53">
        <v>16</v>
      </c>
      <c r="N5" s="55">
        <f>SUM(E5:M5)</f>
        <v>61</v>
      </c>
      <c r="O5" s="56">
        <f>N5-LARGE(E5:M5,1)-LARGE(E5:M5,2)</f>
        <v>37</v>
      </c>
      <c r="P5" s="56">
        <f>COUNTIF(E5:M5,"&lt;200")</f>
        <v>9</v>
      </c>
      <c r="Q5" s="57" t="str">
        <f>IF(ISNUMBER(SEARCH("Игорь",C5))+ISNUMBER(SEARCH("Илья",C5))+ISNUMBER(SEARCH("Никита",C5))+ISNUMBER(SEARCH("Данила",C5)),"м",IF((RIGHT(C5,1)="а")+(RIGHT(C5,1)="я")+(RIGHT(C5,1)="ь"),"ж","м"))</f>
        <v>м</v>
      </c>
      <c r="R5" s="58">
        <f>SMALL(E5:M5,1)</f>
        <v>3</v>
      </c>
      <c r="S5" s="59">
        <f>SUMIF(E5:M5,"&lt;200",E5:M5)/P5</f>
        <v>6.777777777777778</v>
      </c>
      <c r="T5" s="60">
        <f>VLOOKUP(C5,'Расчет 9'!$A$1:$D$109,2,FALSE)</f>
        <v>675.5</v>
      </c>
    </row>
    <row r="6" spans="1:20" ht="12.75">
      <c r="A6" s="50">
        <f t="shared" si="0"/>
        <v>5</v>
      </c>
      <c r="B6" s="61"/>
      <c r="C6" s="50" t="s">
        <v>190</v>
      </c>
      <c r="D6" s="50" t="s">
        <v>80</v>
      </c>
      <c r="E6" s="53">
        <v>4</v>
      </c>
      <c r="F6" s="53">
        <v>7</v>
      </c>
      <c r="G6" s="53">
        <v>7</v>
      </c>
      <c r="H6" s="53">
        <v>5</v>
      </c>
      <c r="I6" s="53">
        <v>8</v>
      </c>
      <c r="J6" s="53">
        <v>2</v>
      </c>
      <c r="K6" s="53">
        <v>4</v>
      </c>
      <c r="L6" s="54">
        <v>200</v>
      </c>
      <c r="M6" s="53">
        <v>8</v>
      </c>
      <c r="N6" s="55">
        <f>SUM(E6:M6)</f>
        <v>245</v>
      </c>
      <c r="O6" s="56">
        <f>N6-LARGE(E6:M6,1)-LARGE(E6:M6,2)</f>
        <v>37</v>
      </c>
      <c r="P6" s="56">
        <f>COUNTIF(E6:M6,"&lt;200")</f>
        <v>8</v>
      </c>
      <c r="Q6" s="57" t="str">
        <f>IF(ISNUMBER(SEARCH("Игорь",C6))+ISNUMBER(SEARCH("Илья",C6))+ISNUMBER(SEARCH("Никита",C6))+ISNUMBER(SEARCH("Данила",C6)),"м",IF((RIGHT(C6,1)="а")+(RIGHT(C6,1)="я")+(RIGHT(C6,1)="ь"),"ж","м"))</f>
        <v>ж</v>
      </c>
      <c r="R6" s="58">
        <f>SMALL(E6:M6,1)</f>
        <v>2</v>
      </c>
      <c r="S6" s="59">
        <f>SUMIF(E6:M6,"&lt;200",E6:M6)/P6</f>
        <v>5.625</v>
      </c>
      <c r="T6" s="60">
        <f>VLOOKUP(C6,'Расчет 9'!$A$1:$D$109,2,FALSE)</f>
        <v>701.85</v>
      </c>
    </row>
    <row r="7" spans="1:20" ht="12.75">
      <c r="A7" s="50">
        <f t="shared" si="0"/>
        <v>6</v>
      </c>
      <c r="B7" s="61"/>
      <c r="C7" s="50" t="s">
        <v>448</v>
      </c>
      <c r="D7" s="50" t="s">
        <v>78</v>
      </c>
      <c r="E7" s="53">
        <v>5</v>
      </c>
      <c r="F7" s="53">
        <v>2</v>
      </c>
      <c r="G7" s="54">
        <v>200</v>
      </c>
      <c r="H7" s="53">
        <v>7</v>
      </c>
      <c r="I7" s="53">
        <v>6</v>
      </c>
      <c r="J7" s="53">
        <v>1</v>
      </c>
      <c r="K7" s="53">
        <v>11</v>
      </c>
      <c r="L7" s="53">
        <v>6</v>
      </c>
      <c r="M7" s="53">
        <v>12</v>
      </c>
      <c r="N7" s="55">
        <f>SUM(E7:M7)</f>
        <v>250</v>
      </c>
      <c r="O7" s="56">
        <f>N7-LARGE(E7:M7,1)-LARGE(E7:M7,2)</f>
        <v>38</v>
      </c>
      <c r="P7" s="56">
        <f>COUNTIF(E7:M7,"&lt;200")</f>
        <v>8</v>
      </c>
      <c r="Q7" s="57" t="str">
        <f>IF(ISNUMBER(SEARCH("Игорь",C7))+ISNUMBER(SEARCH("Илья",C7))+ISNUMBER(SEARCH("Никита",C7))+ISNUMBER(SEARCH("Данила",C7)),"м",IF((RIGHT(C7,1)="а")+(RIGHT(C7,1)="я")+(RIGHT(C7,1)="ь"),"ж","м"))</f>
        <v>м</v>
      </c>
      <c r="R7" s="58">
        <f>SMALL(E7:M7,1)</f>
        <v>1</v>
      </c>
      <c r="S7" s="59">
        <f>SUMIF(E7:M7,"&lt;200",E7:M7)/P7</f>
        <v>6.25</v>
      </c>
      <c r="T7" s="60">
        <f>VLOOKUP(C7,'Расчет 9'!$A$1:$D$109,2,FALSE)</f>
        <v>700.04</v>
      </c>
    </row>
    <row r="8" spans="1:20" ht="12.75">
      <c r="A8" s="50">
        <f t="shared" si="0"/>
        <v>7</v>
      </c>
      <c r="B8" s="61"/>
      <c r="C8" s="50" t="s">
        <v>181</v>
      </c>
      <c r="D8" s="50" t="s">
        <v>80</v>
      </c>
      <c r="E8" s="53">
        <v>24</v>
      </c>
      <c r="F8" s="53">
        <v>10</v>
      </c>
      <c r="G8" s="53">
        <v>9</v>
      </c>
      <c r="H8" s="53">
        <v>10</v>
      </c>
      <c r="I8" s="53">
        <v>19</v>
      </c>
      <c r="J8" s="53">
        <v>14</v>
      </c>
      <c r="K8" s="53">
        <v>10</v>
      </c>
      <c r="L8" s="53">
        <v>17</v>
      </c>
      <c r="M8" s="53">
        <v>9</v>
      </c>
      <c r="N8" s="55">
        <f>SUM(E8:M8)</f>
        <v>122</v>
      </c>
      <c r="O8" s="56">
        <f>N8-LARGE(E8:M8,1)-LARGE(E8:M8,2)</f>
        <v>79</v>
      </c>
      <c r="P8" s="56">
        <f>COUNTIF(E8:M8,"&lt;200")</f>
        <v>9</v>
      </c>
      <c r="Q8" s="57" t="str">
        <f>IF(ISNUMBER(SEARCH("Игорь",C8))+ISNUMBER(SEARCH("Илья",C8))+ISNUMBER(SEARCH("Никита",C8))+ISNUMBER(SEARCH("Данила",C8)),"м",IF((RIGHT(C8,1)="а")+(RIGHT(C8,1)="я")+(RIGHT(C8,1)="ь"),"ж","м"))</f>
        <v>ж</v>
      </c>
      <c r="R8" s="58">
        <f>SMALL(E8:M8,1)</f>
        <v>9</v>
      </c>
      <c r="S8" s="59">
        <f>SUMIF(E8:M8,"&lt;200",E8:M8)/P8</f>
        <v>13.555555555555555</v>
      </c>
      <c r="T8" s="60">
        <f>VLOOKUP(C8,'Расчет 9'!$A$1:$D$109,2,FALSE)</f>
        <v>586.09</v>
      </c>
    </row>
    <row r="9" spans="1:20" ht="12.75">
      <c r="A9" s="50">
        <f t="shared" si="0"/>
        <v>8</v>
      </c>
      <c r="B9" s="61"/>
      <c r="C9" s="50" t="s">
        <v>302</v>
      </c>
      <c r="D9" s="50"/>
      <c r="E9" s="54">
        <v>200</v>
      </c>
      <c r="F9" s="53">
        <v>25</v>
      </c>
      <c r="G9" s="53">
        <v>12</v>
      </c>
      <c r="H9" s="53">
        <v>19</v>
      </c>
      <c r="I9" s="53">
        <v>17</v>
      </c>
      <c r="J9" s="53">
        <v>11</v>
      </c>
      <c r="K9" s="53">
        <v>6</v>
      </c>
      <c r="L9" s="53">
        <v>10</v>
      </c>
      <c r="M9" s="53">
        <v>7</v>
      </c>
      <c r="N9" s="55">
        <f>SUM(E9:M9)</f>
        <v>307</v>
      </c>
      <c r="O9" s="56">
        <f>N9-LARGE(E9:M9,1)-LARGE(E9:M9,2)</f>
        <v>82</v>
      </c>
      <c r="P9" s="56">
        <f>COUNTIF(E9:M9,"&lt;200")</f>
        <v>8</v>
      </c>
      <c r="Q9" s="57" t="str">
        <f>IF(ISNUMBER(SEARCH("Игорь",C9))+ISNUMBER(SEARCH("Илья",C9))+ISNUMBER(SEARCH("Никита",C9))+ISNUMBER(SEARCH("Данила",C9)),"м",IF((RIGHT(C9,1)="а")+(RIGHT(C9,1)="я")+(RIGHT(C9,1)="ь"),"ж","м"))</f>
        <v>ж</v>
      </c>
      <c r="R9" s="58">
        <f>SMALL(E9:M9,1)</f>
        <v>6</v>
      </c>
      <c r="S9" s="59">
        <f>SUMIF(E9:M9,"&lt;200",E9:M9)/P9</f>
        <v>13.375</v>
      </c>
      <c r="T9" s="60">
        <f>VLOOKUP(C9,'Расчет 9'!$A$1:$D$109,2,FALSE)</f>
        <v>591.57</v>
      </c>
    </row>
    <row r="10" spans="1:20" ht="12.75">
      <c r="A10" s="50">
        <f t="shared" si="0"/>
        <v>9</v>
      </c>
      <c r="B10" s="61"/>
      <c r="C10" s="50" t="s">
        <v>273</v>
      </c>
      <c r="D10" s="50"/>
      <c r="E10" s="54">
        <v>200</v>
      </c>
      <c r="F10" s="54">
        <v>200</v>
      </c>
      <c r="G10" s="53">
        <v>10</v>
      </c>
      <c r="H10" s="53">
        <v>11</v>
      </c>
      <c r="I10" s="53">
        <v>11</v>
      </c>
      <c r="J10" s="53">
        <v>16</v>
      </c>
      <c r="K10" s="53">
        <v>14</v>
      </c>
      <c r="L10" s="53">
        <v>5</v>
      </c>
      <c r="M10" s="53">
        <v>15</v>
      </c>
      <c r="N10" s="55">
        <f>SUM(E10:M10)</f>
        <v>482</v>
      </c>
      <c r="O10" s="56">
        <f>N10-LARGE(E10:M10,1)-LARGE(E10:M10,2)</f>
        <v>82</v>
      </c>
      <c r="P10" s="56">
        <f>COUNTIF(E10:M10,"&lt;200")</f>
        <v>7</v>
      </c>
      <c r="Q10" s="57" t="str">
        <f>IF(ISNUMBER(SEARCH("Игорь",C10))+ISNUMBER(SEARCH("Илья",C10))+ISNUMBER(SEARCH("Никита",C10))+ISNUMBER(SEARCH("Данила",C10)),"м",IF((RIGHT(C10,1)="а")+(RIGHT(C10,1)="я")+(RIGHT(C10,1)="ь"),"ж","м"))</f>
        <v>ж</v>
      </c>
      <c r="R10" s="58">
        <f>SMALL(E10:M10,1)</f>
        <v>5</v>
      </c>
      <c r="S10" s="59">
        <f>SUMIF(E10:M10,"&lt;200",E10:M10)/P10</f>
        <v>11.714285714285714</v>
      </c>
      <c r="T10" s="60">
        <f>VLOOKUP(C10,'Расчет 9'!$A$1:$D$109,2,FALSE)</f>
        <v>589.26</v>
      </c>
    </row>
    <row r="11" spans="1:20" ht="12.75">
      <c r="A11" s="50">
        <f t="shared" si="0"/>
        <v>10</v>
      </c>
      <c r="B11" s="61"/>
      <c r="C11" s="50" t="s">
        <v>281</v>
      </c>
      <c r="D11" s="50" t="s">
        <v>11</v>
      </c>
      <c r="E11" s="53">
        <v>19</v>
      </c>
      <c r="F11" s="53">
        <v>16</v>
      </c>
      <c r="G11" s="53">
        <v>14</v>
      </c>
      <c r="H11" s="54">
        <v>200</v>
      </c>
      <c r="I11" s="53">
        <v>16</v>
      </c>
      <c r="J11" s="53">
        <v>10</v>
      </c>
      <c r="K11" s="53">
        <v>7</v>
      </c>
      <c r="L11" s="53">
        <v>12</v>
      </c>
      <c r="M11" s="53">
        <v>13</v>
      </c>
      <c r="N11" s="55">
        <f>SUM(E11:M11)</f>
        <v>307</v>
      </c>
      <c r="O11" s="56">
        <f>N11-LARGE(E11:M11,1)-LARGE(E11:M11,2)</f>
        <v>88</v>
      </c>
      <c r="P11" s="56">
        <f>COUNTIF(E11:M11,"&lt;200")</f>
        <v>8</v>
      </c>
      <c r="Q11" s="57" t="str">
        <f>IF(ISNUMBER(SEARCH("Игорь",C11))+ISNUMBER(SEARCH("Илья",C11))+ISNUMBER(SEARCH("Никита",C11))+ISNUMBER(SEARCH("Данила",C11)),"м",IF((RIGHT(C11,1)="а")+(RIGHT(C11,1)="я")+(RIGHT(C11,1)="ь"),"ж","м"))</f>
        <v>м</v>
      </c>
      <c r="R11" s="58">
        <f>SMALL(E11:M11,1)</f>
        <v>7</v>
      </c>
      <c r="S11" s="59">
        <f>SUMIF(E11:M11,"&lt;200",E11:M11)/P11</f>
        <v>13.375</v>
      </c>
      <c r="T11" s="60">
        <f>VLOOKUP(C11,'Расчет 9'!$A$1:$D$109,2,FALSE)</f>
        <v>568.94</v>
      </c>
    </row>
    <row r="12" spans="1:20" ht="12.75">
      <c r="A12" s="50">
        <f t="shared" si="0"/>
        <v>11</v>
      </c>
      <c r="B12" s="61"/>
      <c r="C12" s="50" t="s">
        <v>303</v>
      </c>
      <c r="D12" s="50"/>
      <c r="E12" s="54">
        <v>200</v>
      </c>
      <c r="F12" s="53">
        <v>28</v>
      </c>
      <c r="G12" s="53">
        <v>18</v>
      </c>
      <c r="H12" s="53">
        <v>16</v>
      </c>
      <c r="I12" s="53">
        <v>14</v>
      </c>
      <c r="J12" s="53">
        <v>9</v>
      </c>
      <c r="K12" s="53">
        <v>17</v>
      </c>
      <c r="L12" s="53">
        <v>9</v>
      </c>
      <c r="M12" s="53">
        <v>11</v>
      </c>
      <c r="N12" s="55">
        <f>SUM(E12:M12)</f>
        <v>322</v>
      </c>
      <c r="O12" s="56">
        <f>N12-LARGE(E12:M12,1)-LARGE(E12:M12,2)</f>
        <v>94</v>
      </c>
      <c r="P12" s="56">
        <f>COUNTIF(E12:M12,"&lt;200")</f>
        <v>8</v>
      </c>
      <c r="Q12" s="57" t="str">
        <f>IF(ISNUMBER(SEARCH("Игорь",C12))+ISNUMBER(SEARCH("Илья",C12))+ISNUMBER(SEARCH("Никита",C12))+ISNUMBER(SEARCH("Данила",C12)),"м",IF((RIGHT(C12,1)="а")+(RIGHT(C12,1)="я")+(RIGHT(C12,1)="ь"),"ж","м"))</f>
        <v>ж</v>
      </c>
      <c r="R12" s="58">
        <f>SMALL(E12:M12,1)</f>
        <v>9</v>
      </c>
      <c r="S12" s="59">
        <f>SUMIF(E12:M12,"&lt;200",E12:M12)/P12</f>
        <v>15.25</v>
      </c>
      <c r="T12" s="60">
        <f>VLOOKUP(C12,'Расчет 9'!$A$1:$D$109,2,FALSE)</f>
        <v>597.27</v>
      </c>
    </row>
    <row r="13" spans="1:20" ht="12.75">
      <c r="A13" s="50">
        <f t="shared" si="0"/>
        <v>12</v>
      </c>
      <c r="B13" s="61"/>
      <c r="C13" s="50" t="s">
        <v>205</v>
      </c>
      <c r="D13" s="50" t="s">
        <v>78</v>
      </c>
      <c r="E13" s="53">
        <v>15</v>
      </c>
      <c r="F13" s="53">
        <v>21</v>
      </c>
      <c r="G13" s="53">
        <v>16</v>
      </c>
      <c r="H13" s="53">
        <v>9</v>
      </c>
      <c r="I13" s="53">
        <v>18</v>
      </c>
      <c r="J13" s="53">
        <v>19</v>
      </c>
      <c r="K13" s="53">
        <v>12</v>
      </c>
      <c r="L13" s="53">
        <v>8</v>
      </c>
      <c r="M13" s="53">
        <v>17</v>
      </c>
      <c r="N13" s="55">
        <f>SUM(E13:M13)</f>
        <v>135</v>
      </c>
      <c r="O13" s="56">
        <f>N13-LARGE(E13:M13,1)-LARGE(E13:M13,2)</f>
        <v>95</v>
      </c>
      <c r="P13" s="56">
        <f>COUNTIF(E13:M13,"&lt;200")</f>
        <v>9</v>
      </c>
      <c r="Q13" s="57" t="str">
        <f>IF(ISNUMBER(SEARCH("Игорь",C13))+ISNUMBER(SEARCH("Илья",C13))+ISNUMBER(SEARCH("Никита",C13))+ISNUMBER(SEARCH("Данила",C13)),"м",IF((RIGHT(C13,1)="а")+(RIGHT(C13,1)="я")+(RIGHT(C13,1)="ь"),"ж","м"))</f>
        <v>м</v>
      </c>
      <c r="R13" s="58">
        <f>SMALL(E13:M13,1)</f>
        <v>8</v>
      </c>
      <c r="S13" s="59">
        <f>SUMIF(E13:M13,"&lt;200",E13:M13)/P13</f>
        <v>15</v>
      </c>
      <c r="T13" s="60">
        <f>VLOOKUP(C13,'Расчет 9'!$A$1:$D$109,2,FALSE)</f>
        <v>636.55</v>
      </c>
    </row>
    <row r="14" spans="1:20" ht="12.75">
      <c r="A14" s="50">
        <f t="shared" si="0"/>
        <v>13</v>
      </c>
      <c r="B14" s="61"/>
      <c r="C14" s="50" t="s">
        <v>126</v>
      </c>
      <c r="D14" s="50" t="s">
        <v>11</v>
      </c>
      <c r="E14" s="53">
        <v>20</v>
      </c>
      <c r="F14" s="53">
        <v>18</v>
      </c>
      <c r="G14" s="53">
        <v>15</v>
      </c>
      <c r="H14" s="53">
        <v>18</v>
      </c>
      <c r="I14" s="53">
        <v>15</v>
      </c>
      <c r="J14" s="54">
        <v>200</v>
      </c>
      <c r="K14" s="53">
        <v>15</v>
      </c>
      <c r="L14" s="53">
        <v>21</v>
      </c>
      <c r="M14" s="53">
        <v>19</v>
      </c>
      <c r="N14" s="55">
        <f>SUM(E14:M14)</f>
        <v>341</v>
      </c>
      <c r="O14" s="56">
        <f>N14-LARGE(E14:M14,1)-LARGE(E14:M14,2)</f>
        <v>120</v>
      </c>
      <c r="P14" s="56">
        <f>COUNTIF(E14:M14,"&lt;200")</f>
        <v>8</v>
      </c>
      <c r="Q14" s="57" t="str">
        <f>IF(ISNUMBER(SEARCH("Игорь",C14))+ISNUMBER(SEARCH("Илья",C14))+ISNUMBER(SEARCH("Никита",C14))+ISNUMBER(SEARCH("Данила",C14)),"м",IF((RIGHT(C14,1)="а")+(RIGHT(C14,1)="я")+(RIGHT(C14,1)="ь"),"ж","м"))</f>
        <v>м</v>
      </c>
      <c r="R14" s="58">
        <f>SMALL(E14:M14,1)</f>
        <v>15</v>
      </c>
      <c r="S14" s="59">
        <f>SUMIF(E14:M14,"&lt;200",E14:M14)/P14</f>
        <v>17.625</v>
      </c>
      <c r="T14" s="60">
        <f>VLOOKUP(C14,'Расчет 9'!$A$1:$D$109,2,FALSE)</f>
        <v>580.88</v>
      </c>
    </row>
    <row r="15" spans="1:20" ht="12.75">
      <c r="A15" s="50">
        <f t="shared" si="0"/>
        <v>14</v>
      </c>
      <c r="B15" s="61"/>
      <c r="C15" s="50" t="s">
        <v>259</v>
      </c>
      <c r="D15" s="50"/>
      <c r="E15" s="54">
        <v>200</v>
      </c>
      <c r="F15" s="53">
        <v>23</v>
      </c>
      <c r="G15" s="53">
        <v>20</v>
      </c>
      <c r="H15" s="53">
        <v>17</v>
      </c>
      <c r="I15" s="53">
        <v>29</v>
      </c>
      <c r="J15" s="53">
        <v>28</v>
      </c>
      <c r="K15" s="53">
        <v>20</v>
      </c>
      <c r="L15" s="53">
        <v>20</v>
      </c>
      <c r="M15" s="53">
        <v>18</v>
      </c>
      <c r="N15" s="55">
        <f>SUM(E15:M15)</f>
        <v>375</v>
      </c>
      <c r="O15" s="56">
        <f>N15-LARGE(E15:M15,1)-LARGE(E15:M15,2)</f>
        <v>146</v>
      </c>
      <c r="P15" s="56">
        <f>COUNTIF(E15:M15,"&lt;200")</f>
        <v>8</v>
      </c>
      <c r="Q15" s="57" t="str">
        <f>IF(ISNUMBER(SEARCH("Игорь",C15))+ISNUMBER(SEARCH("Илья",C15))+ISNUMBER(SEARCH("Никита",C15))+ISNUMBER(SEARCH("Данила",C15)),"м",IF((RIGHT(C15,1)="а")+(RIGHT(C15,1)="я")+(RIGHT(C15,1)="ь"),"ж","м"))</f>
        <v>м</v>
      </c>
      <c r="R15" s="58">
        <f>SMALL(E15:M15,1)</f>
        <v>17</v>
      </c>
      <c r="S15" s="59">
        <f>SUMIF(E15:M15,"&lt;200",E15:M15)/P15</f>
        <v>21.875</v>
      </c>
      <c r="T15" s="60">
        <f>VLOOKUP(C15,'Расчет 9'!$A$1:$D$109,2,FALSE)</f>
        <v>530.47</v>
      </c>
    </row>
    <row r="16" spans="1:20" ht="12.75">
      <c r="A16" s="50">
        <f t="shared" si="0"/>
        <v>15</v>
      </c>
      <c r="B16" s="61"/>
      <c r="C16" s="50" t="s">
        <v>265</v>
      </c>
      <c r="D16" s="50"/>
      <c r="E16" s="54">
        <v>200</v>
      </c>
      <c r="F16" s="53">
        <v>31</v>
      </c>
      <c r="G16" s="53">
        <v>21</v>
      </c>
      <c r="H16" s="53">
        <v>29</v>
      </c>
      <c r="I16" s="53">
        <v>22</v>
      </c>
      <c r="J16" s="54">
        <v>200</v>
      </c>
      <c r="K16" s="53">
        <v>18</v>
      </c>
      <c r="L16" s="53">
        <v>14</v>
      </c>
      <c r="M16" s="53">
        <v>24</v>
      </c>
      <c r="N16" s="55">
        <f>SUM(E16:M16)</f>
        <v>559</v>
      </c>
      <c r="O16" s="56">
        <f>N16-LARGE(E16:M16,1)-LARGE(E16:M16,2)</f>
        <v>159</v>
      </c>
      <c r="P16" s="56">
        <f>COUNTIF(E16:M16,"&lt;200")</f>
        <v>7</v>
      </c>
      <c r="Q16" s="57" t="str">
        <f>IF(ISNUMBER(SEARCH("Игорь",C16))+ISNUMBER(SEARCH("Илья",C16))+ISNUMBER(SEARCH("Никита",C16))+ISNUMBER(SEARCH("Данила",C16)),"м",IF((RIGHT(C16,1)="а")+(RIGHT(C16,1)="я")+(RIGHT(C16,1)="ь"),"ж","м"))</f>
        <v>м</v>
      </c>
      <c r="R16" s="58">
        <f>SMALL(E16:M16,1)</f>
        <v>14</v>
      </c>
      <c r="S16" s="59">
        <f>SUMIF(E16:M16,"&lt;200",E16:M16)/P16</f>
        <v>22.714285714285715</v>
      </c>
      <c r="T16" s="60">
        <f>VLOOKUP(C16,'Расчет 9'!$A$1:$D$109,2,FALSE)</f>
        <v>526.19</v>
      </c>
    </row>
    <row r="17" spans="1:20" ht="12.75">
      <c r="A17" s="50">
        <f t="shared" si="0"/>
        <v>16</v>
      </c>
      <c r="B17" s="61"/>
      <c r="C17" s="50" t="s">
        <v>269</v>
      </c>
      <c r="D17" s="50" t="s">
        <v>11</v>
      </c>
      <c r="E17" s="53">
        <v>18</v>
      </c>
      <c r="F17" s="53">
        <v>29</v>
      </c>
      <c r="G17" s="54">
        <v>200</v>
      </c>
      <c r="H17" s="53">
        <v>22</v>
      </c>
      <c r="I17" s="53">
        <v>28</v>
      </c>
      <c r="J17" s="53">
        <v>37</v>
      </c>
      <c r="K17" s="53">
        <v>24</v>
      </c>
      <c r="L17" s="53">
        <v>22</v>
      </c>
      <c r="M17" s="53">
        <v>28</v>
      </c>
      <c r="N17" s="55">
        <f>SUM(E17:M17)</f>
        <v>408</v>
      </c>
      <c r="O17" s="56">
        <f>N17-LARGE(E17:M17,1)-LARGE(E17:M17,2)</f>
        <v>171</v>
      </c>
      <c r="P17" s="56">
        <f>COUNTIF(E17:M17,"&lt;200")</f>
        <v>8</v>
      </c>
      <c r="Q17" s="57" t="str">
        <f>IF(ISNUMBER(SEARCH("Игорь",C17))+ISNUMBER(SEARCH("Илья",C17))+ISNUMBER(SEARCH("Никита",C17))+ISNUMBER(SEARCH("Данила",C17)),"м",IF((RIGHT(C17,1)="а")+(RIGHT(C17,1)="я")+(RIGHT(C17,1)="ь"),"ж","м"))</f>
        <v>м</v>
      </c>
      <c r="R17" s="58">
        <f>SMALL(E17:M17,1)</f>
        <v>18</v>
      </c>
      <c r="S17" s="59">
        <f>SUMIF(E17:M17,"&lt;200",E17:M17)/P17</f>
        <v>26</v>
      </c>
      <c r="T17" s="60">
        <f>VLOOKUP(C17,'Расчет 9'!$A$1:$D$109,2,FALSE)</f>
        <v>509.47</v>
      </c>
    </row>
    <row r="18" spans="1:20" ht="12.75">
      <c r="A18" s="50">
        <f t="shared" si="0"/>
        <v>17</v>
      </c>
      <c r="B18" s="61"/>
      <c r="C18" s="50" t="s">
        <v>481</v>
      </c>
      <c r="D18" s="50"/>
      <c r="E18" s="54">
        <v>200</v>
      </c>
      <c r="F18" s="54">
        <v>200</v>
      </c>
      <c r="G18" s="62">
        <v>38</v>
      </c>
      <c r="H18" s="53">
        <v>28</v>
      </c>
      <c r="I18" s="53">
        <v>21</v>
      </c>
      <c r="J18" s="53">
        <v>23</v>
      </c>
      <c r="K18" s="53">
        <v>28</v>
      </c>
      <c r="L18" s="53">
        <v>18</v>
      </c>
      <c r="M18" s="53">
        <v>22</v>
      </c>
      <c r="N18" s="55">
        <f>SUM(E18:M18)</f>
        <v>578</v>
      </c>
      <c r="O18" s="56">
        <f>N18-LARGE(E18:M18,1)-LARGE(E18:M18,2)</f>
        <v>178</v>
      </c>
      <c r="P18" s="56">
        <f>COUNTIF(E18:M18,"&lt;200")</f>
        <v>7</v>
      </c>
      <c r="Q18" s="57" t="str">
        <f>IF(ISNUMBER(SEARCH("Игорь",C18))+ISNUMBER(SEARCH("Илья",C18))+ISNUMBER(SEARCH("Никита",C18))+ISNUMBER(SEARCH("Данила",C18)),"м",IF((RIGHT(C18,1)="а")+(RIGHT(C18,1)="я")+(RIGHT(C18,1)="ь"),"ж","м"))</f>
        <v>м</v>
      </c>
      <c r="R18" s="58">
        <f>SMALL(E18:M18,1)</f>
        <v>18</v>
      </c>
      <c r="S18" s="59">
        <f>SUMIF(E18:M18,"&lt;200",E18:M18)/P18</f>
        <v>25.428571428571427</v>
      </c>
      <c r="T18" s="60">
        <f>VLOOKUP(C18,'Расчет 9'!$A$1:$D$109,2,FALSE)</f>
        <v>496.92</v>
      </c>
    </row>
    <row r="19" spans="1:20" ht="12.75">
      <c r="A19" s="50">
        <f t="shared" si="0"/>
        <v>18</v>
      </c>
      <c r="B19" s="61"/>
      <c r="C19" s="50" t="s">
        <v>461</v>
      </c>
      <c r="D19" s="50"/>
      <c r="E19" s="54">
        <v>200</v>
      </c>
      <c r="F19" s="62">
        <v>54</v>
      </c>
      <c r="G19" s="62">
        <v>37</v>
      </c>
      <c r="H19" s="53">
        <v>25</v>
      </c>
      <c r="I19" s="53">
        <v>34</v>
      </c>
      <c r="J19" s="53">
        <v>20</v>
      </c>
      <c r="K19" s="53">
        <v>30</v>
      </c>
      <c r="L19" s="53">
        <v>23</v>
      </c>
      <c r="M19" s="54">
        <v>200</v>
      </c>
      <c r="N19" s="55">
        <f>SUM(E19:M19)</f>
        <v>623</v>
      </c>
      <c r="O19" s="56">
        <f>N19-LARGE(E19:M19,1)-LARGE(E19:M19,2)</f>
        <v>223</v>
      </c>
      <c r="P19" s="56">
        <f>COUNTIF(E19:M19,"&lt;200")</f>
        <v>7</v>
      </c>
      <c r="Q19" s="57" t="str">
        <f>IF(ISNUMBER(SEARCH("Игорь",C19))+ISNUMBER(SEARCH("Илья",C19))+ISNUMBER(SEARCH("Никита",C19))+ISNUMBER(SEARCH("Данила",C19)),"м",IF((RIGHT(C19,1)="а")+(RIGHT(C19,1)="я")+(RIGHT(C19,1)="ь"),"ж","м"))</f>
        <v>м</v>
      </c>
      <c r="R19" s="58">
        <f>SMALL(E19:M19,1)</f>
        <v>20</v>
      </c>
      <c r="S19" s="59">
        <f>SUMIF(E19:M19,"&lt;200",E19:M19)/P19</f>
        <v>31.857142857142858</v>
      </c>
      <c r="T19" s="60">
        <f>VLOOKUP(C19,'Расчет 8'!$A$1:$D$109,2,FALSE)</f>
        <v>433.4</v>
      </c>
    </row>
    <row r="20" spans="1:20" ht="12.75">
      <c r="A20" s="50">
        <f t="shared" si="0"/>
        <v>19</v>
      </c>
      <c r="B20" s="61"/>
      <c r="C20" s="50" t="s">
        <v>459</v>
      </c>
      <c r="D20" s="50"/>
      <c r="E20" s="54">
        <v>200</v>
      </c>
      <c r="F20" s="62">
        <v>46</v>
      </c>
      <c r="G20" s="62">
        <v>43</v>
      </c>
      <c r="H20" s="62">
        <v>38</v>
      </c>
      <c r="I20" s="53">
        <v>27</v>
      </c>
      <c r="J20" s="53">
        <v>41</v>
      </c>
      <c r="K20" s="53">
        <v>16</v>
      </c>
      <c r="L20" s="54">
        <v>200</v>
      </c>
      <c r="M20" s="53">
        <v>23</v>
      </c>
      <c r="N20" s="55">
        <f>SUM(E20:M20)</f>
        <v>634</v>
      </c>
      <c r="O20" s="56">
        <f>N20-LARGE(E20:M20,1)-LARGE(E20:M20,2)</f>
        <v>234</v>
      </c>
      <c r="P20" s="56">
        <f>COUNTIF(E20:M20,"&lt;200")</f>
        <v>7</v>
      </c>
      <c r="Q20" s="57" t="str">
        <f>IF(ISNUMBER(SEARCH("Игорь",C20))+ISNUMBER(SEARCH("Илья",C20))+ISNUMBER(SEARCH("Никита",C20))+ISNUMBER(SEARCH("Данила",C20)),"м",IF((RIGHT(C20,1)="а")+(RIGHT(C20,1)="я")+(RIGHT(C20,1)="ь"),"ж","м"))</f>
        <v>м</v>
      </c>
      <c r="R20" s="58">
        <f>SMALL(E20:M20,1)</f>
        <v>16</v>
      </c>
      <c r="S20" s="59">
        <f>SUMIF(E20:M20,"&lt;200",E20:M20)/P20</f>
        <v>33.42857142857143</v>
      </c>
      <c r="T20" s="60">
        <f>VLOOKUP(C20,'Расчет 9'!$A$1:$D$109,2,FALSE)</f>
        <v>506.1</v>
      </c>
    </row>
    <row r="21" spans="1:20" ht="12.75">
      <c r="A21" s="50">
        <f t="shared" si="0"/>
        <v>20</v>
      </c>
      <c r="B21" s="61"/>
      <c r="C21" s="50" t="s">
        <v>185</v>
      </c>
      <c r="D21" s="50" t="s">
        <v>24</v>
      </c>
      <c r="E21" s="62">
        <v>32</v>
      </c>
      <c r="F21" s="62">
        <v>50</v>
      </c>
      <c r="G21" s="62">
        <v>52</v>
      </c>
      <c r="H21" s="62">
        <v>46</v>
      </c>
      <c r="I21" s="53">
        <v>24</v>
      </c>
      <c r="J21" s="53">
        <v>44</v>
      </c>
      <c r="K21" s="62">
        <v>42</v>
      </c>
      <c r="L21" s="53">
        <v>24</v>
      </c>
      <c r="M21" s="62">
        <v>33</v>
      </c>
      <c r="N21" s="55">
        <f>SUM(E21:M21)</f>
        <v>347</v>
      </c>
      <c r="O21" s="56">
        <f>N21-LARGE(E21:M21,1)-LARGE(E21:M21,2)</f>
        <v>245</v>
      </c>
      <c r="P21" s="56">
        <f>COUNTIF(E21:M21,"&lt;200")</f>
        <v>9</v>
      </c>
      <c r="Q21" s="57" t="str">
        <f>IF(ISNUMBER(SEARCH("Игорь",C21))+ISNUMBER(SEARCH("Илья",C21))+ISNUMBER(SEARCH("Никита",C21))+ISNUMBER(SEARCH("Данила",C21)),"м",IF((RIGHT(C21,1)="а")+(RIGHT(C21,1)="я")+(RIGHT(C21,1)="ь"),"ж","м"))</f>
        <v>м</v>
      </c>
      <c r="R21" s="58">
        <f>SMALL(E21:M21,1)</f>
        <v>24</v>
      </c>
      <c r="S21" s="59">
        <f>SUMIF(E21:M21,"&lt;200",E21:M21)/P21</f>
        <v>38.55555555555556</v>
      </c>
      <c r="T21" s="60">
        <f>VLOOKUP(C21,'Расчет 9'!$A$1:$D$109,2,FALSE)</f>
        <v>369.97</v>
      </c>
    </row>
    <row r="22" spans="1:20" ht="12.75">
      <c r="A22" s="50">
        <f t="shared" si="0"/>
        <v>21</v>
      </c>
      <c r="B22" s="61"/>
      <c r="C22" s="50" t="s">
        <v>50</v>
      </c>
      <c r="D22" s="50"/>
      <c r="E22" s="54">
        <v>200</v>
      </c>
      <c r="F22" s="53">
        <v>8</v>
      </c>
      <c r="G22" s="53">
        <v>6</v>
      </c>
      <c r="H22" s="53">
        <v>12</v>
      </c>
      <c r="I22" s="53">
        <v>10</v>
      </c>
      <c r="J22" s="53">
        <v>7</v>
      </c>
      <c r="K22" s="54">
        <v>200</v>
      </c>
      <c r="L22" s="53">
        <v>4</v>
      </c>
      <c r="M22" s="54">
        <v>200</v>
      </c>
      <c r="N22" s="55">
        <f>SUM(E22:M22)</f>
        <v>647</v>
      </c>
      <c r="O22" s="56">
        <f>N22-LARGE(E22:M22,1)-LARGE(E22:M22,2)</f>
        <v>247</v>
      </c>
      <c r="P22" s="56">
        <f>COUNTIF(E22:M22,"&lt;200")</f>
        <v>6</v>
      </c>
      <c r="Q22" s="57" t="str">
        <f>IF(ISNUMBER(SEARCH("Игорь",C22))+ISNUMBER(SEARCH("Илья",C22))+ISNUMBER(SEARCH("Никита",C22))+ISNUMBER(SEARCH("Данила",C22)),"м",IF((RIGHT(C22,1)="а")+(RIGHT(C22,1)="я")+(RIGHT(C22,1)="ь"),"ж","м"))</f>
        <v>м</v>
      </c>
      <c r="R22" s="58">
        <f>SMALL(E22:M22,1)</f>
        <v>4</v>
      </c>
      <c r="S22" s="59">
        <f>SUMIF(E22:M22,"&lt;200",E22:M22)/P22</f>
        <v>7.833333333333333</v>
      </c>
      <c r="T22" s="60">
        <f>VLOOKUP(C22,'Расчет 8'!$A$1:$D$109,2,FALSE)</f>
        <v>674.4</v>
      </c>
    </row>
    <row r="23" spans="1:20" ht="12.75">
      <c r="A23" s="50">
        <f t="shared" si="0"/>
        <v>22</v>
      </c>
      <c r="B23" s="61"/>
      <c r="C23" s="50" t="s">
        <v>287</v>
      </c>
      <c r="D23" s="50" t="s">
        <v>288</v>
      </c>
      <c r="E23" s="62">
        <v>26</v>
      </c>
      <c r="F23" s="53">
        <v>32</v>
      </c>
      <c r="G23" s="53">
        <v>33</v>
      </c>
      <c r="H23" s="53">
        <v>35</v>
      </c>
      <c r="I23" s="62">
        <v>47</v>
      </c>
      <c r="J23" s="62">
        <v>49</v>
      </c>
      <c r="K23" s="54">
        <v>200</v>
      </c>
      <c r="L23" s="62">
        <v>36</v>
      </c>
      <c r="M23" s="54">
        <v>200</v>
      </c>
      <c r="N23" s="55">
        <f>SUM(E23:M23)</f>
        <v>658</v>
      </c>
      <c r="O23" s="56">
        <f>N23-LARGE(E23:M23,1)-LARGE(E23:M23,2)</f>
        <v>258</v>
      </c>
      <c r="P23" s="56">
        <f>COUNTIF(E23:M23,"&lt;200")</f>
        <v>7</v>
      </c>
      <c r="Q23" s="57" t="str">
        <f>IF(ISNUMBER(SEARCH("Игорь",C23))+ISNUMBER(SEARCH("Илья",C23))+ISNUMBER(SEARCH("Никита",C23))+ISNUMBER(SEARCH("Данила",C23)),"м",IF((RIGHT(C23,1)="а")+(RIGHT(C23,1)="я")+(RIGHT(C23,1)="ь"),"ж","м"))</f>
        <v>м</v>
      </c>
      <c r="R23" s="58">
        <f>SMALL(E23:M23,1)</f>
        <v>26</v>
      </c>
      <c r="S23" s="59">
        <f>SUMIF(E23:M23,"&lt;200",E23:M23)/P23</f>
        <v>36.857142857142854</v>
      </c>
      <c r="T23" s="60">
        <f>VLOOKUP(C23,'Расчет 8'!$A$1:$D$109,2,FALSE)</f>
        <v>479.46</v>
      </c>
    </row>
    <row r="24" spans="1:20" ht="12.75">
      <c r="A24" s="50">
        <f t="shared" si="0"/>
        <v>23</v>
      </c>
      <c r="B24" s="61"/>
      <c r="C24" s="50" t="s">
        <v>60</v>
      </c>
      <c r="D24" s="50" t="s">
        <v>78</v>
      </c>
      <c r="E24" s="62">
        <v>35</v>
      </c>
      <c r="F24" s="62">
        <v>39</v>
      </c>
      <c r="G24" s="62">
        <v>48</v>
      </c>
      <c r="H24" s="62">
        <v>55</v>
      </c>
      <c r="I24" s="62">
        <v>44</v>
      </c>
      <c r="J24" s="62">
        <v>53</v>
      </c>
      <c r="K24" s="62">
        <v>47</v>
      </c>
      <c r="L24" s="62">
        <v>30</v>
      </c>
      <c r="M24" s="53">
        <v>25</v>
      </c>
      <c r="N24" s="55">
        <f>SUM(E24:M24)</f>
        <v>376</v>
      </c>
      <c r="O24" s="56">
        <f>N24-LARGE(E24:M24,1)-LARGE(E24:M24,2)</f>
        <v>268</v>
      </c>
      <c r="P24" s="56">
        <f>COUNTIF(E24:M24,"&lt;200")</f>
        <v>9</v>
      </c>
      <c r="Q24" s="57" t="str">
        <f>IF(ISNUMBER(SEARCH("Игорь",C24))+ISNUMBER(SEARCH("Илья",C24))+ISNUMBER(SEARCH("Никита",C24))+ISNUMBER(SEARCH("Данила",C24)),"м",IF((RIGHT(C24,1)="а")+(RIGHT(C24,1)="я")+(RIGHT(C24,1)="ь"),"ж","м"))</f>
        <v>м</v>
      </c>
      <c r="R24" s="58">
        <f>SMALL(E24:M24,1)</f>
        <v>25</v>
      </c>
      <c r="S24" s="59">
        <f>SUMIF(E24:M24,"&lt;200",E24:M24)/P24</f>
        <v>41.77777777777778</v>
      </c>
      <c r="T24" s="60">
        <f>VLOOKUP(C24,'Расчет 9'!$A$1:$D$109,2,FALSE)</f>
        <v>381.29</v>
      </c>
    </row>
    <row r="25" spans="1:20" ht="12.75">
      <c r="A25" s="50">
        <f t="shared" si="0"/>
        <v>24</v>
      </c>
      <c r="B25" s="61"/>
      <c r="C25" s="50" t="s">
        <v>18</v>
      </c>
      <c r="D25" s="50" t="s">
        <v>19</v>
      </c>
      <c r="E25" s="62">
        <v>29</v>
      </c>
      <c r="F25" s="62">
        <v>42</v>
      </c>
      <c r="G25" s="62">
        <v>60</v>
      </c>
      <c r="H25" s="62">
        <v>51</v>
      </c>
      <c r="I25" s="62">
        <v>43</v>
      </c>
      <c r="J25" s="62">
        <v>45</v>
      </c>
      <c r="K25" s="53">
        <v>31</v>
      </c>
      <c r="L25" s="62">
        <v>29</v>
      </c>
      <c r="M25" s="54">
        <v>200</v>
      </c>
      <c r="N25" s="55">
        <f>SUM(E25:M25)</f>
        <v>530</v>
      </c>
      <c r="O25" s="56">
        <f>N25-LARGE(E25:M25,1)-LARGE(E25:M25,2)</f>
        <v>270</v>
      </c>
      <c r="P25" s="56">
        <f>COUNTIF(E25:M25,"&lt;200")</f>
        <v>8</v>
      </c>
      <c r="Q25" s="57" t="str">
        <f>IF(ISNUMBER(SEARCH("Игорь",C25))+ISNUMBER(SEARCH("Илья",C25))+ISNUMBER(SEARCH("Никита",C25))+ISNUMBER(SEARCH("Данила",C25)),"м",IF((RIGHT(C25,1)="а")+(RIGHT(C25,1)="я")+(RIGHT(C25,1)="ь"),"ж","м"))</f>
        <v>м</v>
      </c>
      <c r="R25" s="58">
        <f>SMALL(E25:M25,1)</f>
        <v>29</v>
      </c>
      <c r="S25" s="59">
        <f>SUMIF(E25:M25,"&lt;200",E25:M25)/P25</f>
        <v>41.25</v>
      </c>
      <c r="T25" s="60">
        <f>VLOOKUP(C25,'Расчет 8'!$A$1:$D$109,2,FALSE)</f>
        <v>399.63</v>
      </c>
    </row>
    <row r="26" spans="1:20" ht="12.75">
      <c r="A26" s="50">
        <f t="shared" si="0"/>
        <v>25</v>
      </c>
      <c r="B26" s="61"/>
      <c r="C26" s="50" t="s">
        <v>149</v>
      </c>
      <c r="D26" s="50" t="s">
        <v>11</v>
      </c>
      <c r="E26" s="53">
        <v>23</v>
      </c>
      <c r="F26" s="62">
        <v>60</v>
      </c>
      <c r="G26" s="62">
        <v>53</v>
      </c>
      <c r="H26" s="62">
        <v>42</v>
      </c>
      <c r="I26" s="62">
        <v>42</v>
      </c>
      <c r="J26" s="54">
        <v>200</v>
      </c>
      <c r="K26" s="62">
        <v>49</v>
      </c>
      <c r="L26" s="62">
        <v>34</v>
      </c>
      <c r="M26" s="62">
        <v>29</v>
      </c>
      <c r="N26" s="55">
        <f>SUM(E26:M26)</f>
        <v>532</v>
      </c>
      <c r="O26" s="56">
        <f>N26-LARGE(E26:M26,1)-LARGE(E26:M26,2)</f>
        <v>272</v>
      </c>
      <c r="P26" s="56">
        <f>COUNTIF(E26:M26,"&lt;200")</f>
        <v>8</v>
      </c>
      <c r="Q26" s="57" t="str">
        <f>IF(ISNUMBER(SEARCH("Игорь",C26))+ISNUMBER(SEARCH("Илья",C26))+ISNUMBER(SEARCH("Никита",C26))+ISNUMBER(SEARCH("Данила",C26)),"м",IF((RIGHT(C26,1)="а")+(RIGHT(C26,1)="я")+(RIGHT(C26,1)="ь"),"ж","м"))</f>
        <v>м</v>
      </c>
      <c r="R26" s="58">
        <f>SMALL(E26:M26,1)</f>
        <v>23</v>
      </c>
      <c r="S26" s="59">
        <f>SUMIF(E26:M26,"&lt;200",E26:M26)/P26</f>
        <v>41.5</v>
      </c>
      <c r="T26" s="60">
        <f>VLOOKUP(C26,'Расчет 9'!$A$1:$D$109,2,FALSE)</f>
        <v>437.25</v>
      </c>
    </row>
    <row r="27" spans="1:20" ht="12.75">
      <c r="A27" s="50">
        <f t="shared" si="0"/>
        <v>26</v>
      </c>
      <c r="B27" s="61"/>
      <c r="C27" s="50" t="s">
        <v>306</v>
      </c>
      <c r="D27" s="50"/>
      <c r="E27" s="54">
        <v>200</v>
      </c>
      <c r="F27" s="62">
        <v>53</v>
      </c>
      <c r="G27" s="62">
        <v>44</v>
      </c>
      <c r="H27" s="62">
        <v>53</v>
      </c>
      <c r="I27" s="62">
        <v>50</v>
      </c>
      <c r="J27" s="62">
        <v>46</v>
      </c>
      <c r="K27" s="53">
        <v>36</v>
      </c>
      <c r="L27" s="62">
        <v>27</v>
      </c>
      <c r="M27" s="53">
        <v>26</v>
      </c>
      <c r="N27" s="55">
        <f>SUM(E27:M27)</f>
        <v>535</v>
      </c>
      <c r="O27" s="56">
        <f>N27-LARGE(E27:M27,1)-LARGE(E27:M27,2)</f>
        <v>282</v>
      </c>
      <c r="P27" s="56">
        <f>COUNTIF(E27:M27,"&lt;200")</f>
        <v>8</v>
      </c>
      <c r="Q27" s="57" t="str">
        <f>IF(ISNUMBER(SEARCH("Игорь",C27))+ISNUMBER(SEARCH("Илья",C27))+ISNUMBER(SEARCH("Никита",C27))+ISNUMBER(SEARCH("Данила",C27)),"м",IF((RIGHT(C27,1)="а")+(RIGHT(C27,1)="я")+(RIGHT(C27,1)="ь"),"ж","м"))</f>
        <v>м</v>
      </c>
      <c r="R27" s="58">
        <f>SMALL(E27:M27,1)</f>
        <v>26</v>
      </c>
      <c r="S27" s="59">
        <f>SUMIF(E27:M27,"&lt;200",E27:M27)/P27</f>
        <v>41.875</v>
      </c>
      <c r="T27" s="60">
        <f>VLOOKUP(C27,'Расчет 9'!$A$1:$D$109,2,FALSE)</f>
        <v>343.99</v>
      </c>
    </row>
    <row r="28" spans="1:20" ht="12.75">
      <c r="A28" s="50">
        <f>A27+1</f>
        <v>27</v>
      </c>
      <c r="B28" s="61"/>
      <c r="C28" s="50" t="s">
        <v>463</v>
      </c>
      <c r="D28" s="50" t="s">
        <v>11</v>
      </c>
      <c r="E28" s="62">
        <v>42</v>
      </c>
      <c r="F28" s="63">
        <v>65</v>
      </c>
      <c r="G28" s="62">
        <v>59</v>
      </c>
      <c r="H28" s="62">
        <v>41</v>
      </c>
      <c r="I28" s="62">
        <v>41</v>
      </c>
      <c r="J28" s="53">
        <v>38</v>
      </c>
      <c r="K28" s="62">
        <v>38</v>
      </c>
      <c r="L28" s="53">
        <v>25</v>
      </c>
      <c r="M28" s="54">
        <v>200</v>
      </c>
      <c r="N28" s="55">
        <f>SUM(E28:M28)</f>
        <v>549</v>
      </c>
      <c r="O28" s="56">
        <f>N28-LARGE(E28:M28,1)-LARGE(E28:M28,2)</f>
        <v>284</v>
      </c>
      <c r="P28" s="56">
        <f>COUNTIF(E28:M28,"&lt;200")</f>
        <v>8</v>
      </c>
      <c r="Q28" s="57" t="str">
        <f>IF(ISNUMBER(SEARCH("Игорь",C28))+ISNUMBER(SEARCH("Илья",C28))+ISNUMBER(SEARCH("Никита",C28))+ISNUMBER(SEARCH("Данила",C28)),"м",IF((RIGHT(C28,1)="а")+(RIGHT(C28,1)="я")+(RIGHT(C28,1)="ь"),"ж","м"))</f>
        <v>м</v>
      </c>
      <c r="R28" s="58">
        <f>SMALL(E28:M28,1)</f>
        <v>25</v>
      </c>
      <c r="S28" s="59">
        <f>SUMIF(E28:M28,"&lt;200",E28:M28)/P28</f>
        <v>43.625</v>
      </c>
      <c r="T28" s="60">
        <f>VLOOKUP(C28,'Расчет 8'!$A$1:$D$109,2,FALSE)</f>
        <v>450.56</v>
      </c>
    </row>
    <row r="29" spans="1:20" ht="12.75">
      <c r="A29" s="50">
        <f>A28+1</f>
        <v>28</v>
      </c>
      <c r="B29" s="61"/>
      <c r="C29" s="50" t="s">
        <v>45</v>
      </c>
      <c r="D29" s="50" t="s">
        <v>11</v>
      </c>
      <c r="E29" s="53">
        <v>8</v>
      </c>
      <c r="F29" s="53">
        <v>14</v>
      </c>
      <c r="G29" s="53">
        <v>24</v>
      </c>
      <c r="H29" s="54">
        <v>200</v>
      </c>
      <c r="I29" s="54">
        <v>200</v>
      </c>
      <c r="J29" s="53">
        <v>8</v>
      </c>
      <c r="K29" s="53">
        <v>21</v>
      </c>
      <c r="L29" s="53">
        <v>11</v>
      </c>
      <c r="M29" s="54">
        <v>200</v>
      </c>
      <c r="N29" s="55">
        <f>SUM(E29:M29)</f>
        <v>686</v>
      </c>
      <c r="O29" s="56">
        <f>N29-LARGE(E29:M29,1)-LARGE(E29:M29,2)</f>
        <v>286</v>
      </c>
      <c r="P29" s="56">
        <f>COUNTIF(E29:M29,"&lt;200")</f>
        <v>6</v>
      </c>
      <c r="Q29" s="57" t="str">
        <f>IF(ISNUMBER(SEARCH("Игорь",C29))+ISNUMBER(SEARCH("Илья",C29))+ISNUMBER(SEARCH("Никита",C29))+ISNUMBER(SEARCH("Данила",C29)),"м",IF((RIGHT(C29,1)="а")+(RIGHT(C29,1)="я")+(RIGHT(C29,1)="ь"),"ж","м"))</f>
        <v>м</v>
      </c>
      <c r="R29" s="58">
        <f>SMALL(E29:M29,1)</f>
        <v>8</v>
      </c>
      <c r="S29" s="59">
        <f>SUMIF(E29:M29,"&lt;200",E29:M29)/P29</f>
        <v>14.333333333333334</v>
      </c>
      <c r="T29" s="60">
        <f>VLOOKUP(C29,'Расчет 8'!$A$1:$D$109,2,FALSE)</f>
        <v>590.04</v>
      </c>
    </row>
    <row r="30" spans="1:20" ht="12.75">
      <c r="A30" s="50">
        <f>A29+1</f>
        <v>29</v>
      </c>
      <c r="B30" s="61"/>
      <c r="C30" s="50" t="s">
        <v>191</v>
      </c>
      <c r="D30" s="50" t="s">
        <v>71</v>
      </c>
      <c r="E30" s="62">
        <v>39</v>
      </c>
      <c r="F30" s="62">
        <v>57</v>
      </c>
      <c r="G30" s="62">
        <v>57</v>
      </c>
      <c r="H30" s="62">
        <v>50</v>
      </c>
      <c r="I30" s="62">
        <v>49</v>
      </c>
      <c r="J30" s="62">
        <v>51</v>
      </c>
      <c r="K30" s="62">
        <v>40</v>
      </c>
      <c r="L30" s="62">
        <v>45</v>
      </c>
      <c r="M30" s="62">
        <v>39</v>
      </c>
      <c r="N30" s="55">
        <f>SUM(E30:M30)</f>
        <v>427</v>
      </c>
      <c r="O30" s="56">
        <f>N30-LARGE(E30:M30,1)-LARGE(E30:M30,2)</f>
        <v>313</v>
      </c>
      <c r="P30" s="56">
        <f>COUNTIF(E30:M30,"&lt;200")</f>
        <v>9</v>
      </c>
      <c r="Q30" s="57" t="str">
        <f>IF(ISNUMBER(SEARCH("Игорь",C30))+ISNUMBER(SEARCH("Илья",C30))+ISNUMBER(SEARCH("Никита",C30))+ISNUMBER(SEARCH("Данила",C30)),"м",IF((RIGHT(C30,1)="а")+(RIGHT(C30,1)="я")+(RIGHT(C30,1)="ь"),"ж","м"))</f>
        <v>ж</v>
      </c>
      <c r="R30" s="58">
        <f>SMALL(E30:M30,1)</f>
        <v>39</v>
      </c>
      <c r="S30" s="59">
        <f>SUMIF(E30:M30,"&lt;200",E30:M30)/P30</f>
        <v>47.44444444444444</v>
      </c>
      <c r="T30" s="60">
        <f>VLOOKUP(C30,'Расчет 9'!$A$1:$D$109,2,FALSE)</f>
        <v>357.82</v>
      </c>
    </row>
    <row r="31" spans="1:20" ht="12.75">
      <c r="A31" s="50">
        <f t="shared" si="0"/>
        <v>30</v>
      </c>
      <c r="B31" s="61"/>
      <c r="C31" s="50" t="s">
        <v>253</v>
      </c>
      <c r="D31" s="50" t="s">
        <v>80</v>
      </c>
      <c r="E31" s="62">
        <v>41</v>
      </c>
      <c r="F31" s="62">
        <v>63</v>
      </c>
      <c r="G31" s="54">
        <v>200</v>
      </c>
      <c r="H31" s="62">
        <v>60</v>
      </c>
      <c r="I31" s="54">
        <v>200</v>
      </c>
      <c r="J31" s="62">
        <v>54</v>
      </c>
      <c r="K31" s="62">
        <v>43</v>
      </c>
      <c r="L31" s="62">
        <v>38</v>
      </c>
      <c r="M31" s="62">
        <v>32</v>
      </c>
      <c r="N31" s="55">
        <f>SUM(E31:M31)</f>
        <v>731</v>
      </c>
      <c r="O31" s="56">
        <f>N31-LARGE(E31:M31,1)-LARGE(E31:M31,2)</f>
        <v>331</v>
      </c>
      <c r="P31" s="56">
        <f>COUNTIF(E31:M31,"&lt;200")</f>
        <v>7</v>
      </c>
      <c r="Q31" s="57" t="str">
        <f>IF(ISNUMBER(SEARCH("Игорь",C31))+ISNUMBER(SEARCH("Илья",C31))+ISNUMBER(SEARCH("Никита",C31))+ISNUMBER(SEARCH("Данила",C31)),"м",IF((RIGHT(C31,1)="а")+(RIGHT(C31,1)="я")+(RIGHT(C31,1)="ь"),"ж","м"))</f>
        <v>м</v>
      </c>
      <c r="R31" s="58">
        <f>SMALL(E31:M31,1)</f>
        <v>32</v>
      </c>
      <c r="S31" s="59">
        <f>SUMIF(E31:M31,"&lt;200",E31:M31)/P31</f>
        <v>47.285714285714285</v>
      </c>
      <c r="T31" s="60">
        <f>VLOOKUP(C31,'Расчет 9'!$A$1:$D$109,2,FALSE)</f>
        <v>358.78</v>
      </c>
    </row>
    <row r="32" spans="1:20" ht="12.75">
      <c r="A32" s="50">
        <f t="shared" si="0"/>
        <v>31</v>
      </c>
      <c r="B32" s="61"/>
      <c r="C32" s="50" t="s">
        <v>33</v>
      </c>
      <c r="D32" s="50"/>
      <c r="E32" s="54">
        <v>200</v>
      </c>
      <c r="F32" s="62">
        <v>58</v>
      </c>
      <c r="G32" s="62">
        <v>55</v>
      </c>
      <c r="H32" s="62">
        <v>59</v>
      </c>
      <c r="I32" s="62">
        <v>51</v>
      </c>
      <c r="J32" s="62">
        <v>57</v>
      </c>
      <c r="K32" s="62">
        <v>45</v>
      </c>
      <c r="L32" s="62">
        <v>37</v>
      </c>
      <c r="M32" s="62">
        <v>31</v>
      </c>
      <c r="N32" s="55">
        <f>SUM(E32:M32)</f>
        <v>593</v>
      </c>
      <c r="O32" s="56">
        <f>N32-LARGE(E32:M32,1)-LARGE(E32:M32,2)</f>
        <v>334</v>
      </c>
      <c r="P32" s="56">
        <f>COUNTIF(E32:M32,"&lt;200")</f>
        <v>8</v>
      </c>
      <c r="Q32" s="57" t="str">
        <f>IF(ISNUMBER(SEARCH("Игорь",C32))+ISNUMBER(SEARCH("Илья",C32))+ISNUMBER(SEARCH("Никита",C32))+ISNUMBER(SEARCH("Данила",C32)),"м",IF((RIGHT(C32,1)="а")+(RIGHT(C32,1)="я")+(RIGHT(C32,1)="ь"),"ж","м"))</f>
        <v>м</v>
      </c>
      <c r="R32" s="58">
        <f>SMALL(E32:M32,1)</f>
        <v>31</v>
      </c>
      <c r="S32" s="59">
        <f>SUMIF(E32:M32,"&lt;200",E32:M32)/P32</f>
        <v>49.125</v>
      </c>
      <c r="T32" s="60">
        <f>VLOOKUP(C32,'Расчет 9'!$A$1:$D$109,2,FALSE)</f>
        <v>392.63</v>
      </c>
    </row>
    <row r="33" spans="1:20" ht="12.75">
      <c r="A33" s="50">
        <f t="shared" si="0"/>
        <v>32</v>
      </c>
      <c r="B33" s="61"/>
      <c r="C33" s="50" t="s">
        <v>32</v>
      </c>
      <c r="D33" s="50" t="s">
        <v>17</v>
      </c>
      <c r="E33" s="63">
        <v>53</v>
      </c>
      <c r="F33" s="54">
        <v>200</v>
      </c>
      <c r="G33" s="63">
        <v>72</v>
      </c>
      <c r="H33" s="63">
        <v>62</v>
      </c>
      <c r="I33" s="62">
        <v>48</v>
      </c>
      <c r="J33" s="62">
        <v>50</v>
      </c>
      <c r="K33" s="62">
        <v>53</v>
      </c>
      <c r="L33" s="62">
        <v>32</v>
      </c>
      <c r="M33" s="62">
        <v>38</v>
      </c>
      <c r="N33" s="55">
        <f>SUM(E33:M33)</f>
        <v>608</v>
      </c>
      <c r="O33" s="56">
        <f>N33-LARGE(E33:M33,1)-LARGE(E33:M33,2)</f>
        <v>336</v>
      </c>
      <c r="P33" s="56">
        <f>COUNTIF(E33:M33,"&lt;200")</f>
        <v>8</v>
      </c>
      <c r="Q33" s="57" t="str">
        <f>IF(ISNUMBER(SEARCH("Игорь",C33))+ISNUMBER(SEARCH("Илья",C33))+ISNUMBER(SEARCH("Никита",C33))+ISNUMBER(SEARCH("Данила",C33)),"м",IF((RIGHT(C33,1)="а")+(RIGHT(C33,1)="я")+(RIGHT(C33,1)="ь"),"ж","м"))</f>
        <v>м</v>
      </c>
      <c r="R33" s="58">
        <f>SMALL(E33:M33,1)</f>
        <v>32</v>
      </c>
      <c r="S33" s="59">
        <f>SUMIF(E33:M33,"&lt;200",E33:M33)/P33</f>
        <v>51</v>
      </c>
      <c r="T33" s="60">
        <f>VLOOKUP(C33,'Расчет 9'!$A$1:$D$109,2,FALSE)</f>
        <v>304.23</v>
      </c>
    </row>
    <row r="34" spans="1:20" ht="12.75">
      <c r="A34" s="50">
        <f t="shared" si="0"/>
        <v>33</v>
      </c>
      <c r="B34" s="61"/>
      <c r="C34" s="50" t="s">
        <v>315</v>
      </c>
      <c r="D34" s="50" t="s">
        <v>5</v>
      </c>
      <c r="E34" s="62">
        <v>44</v>
      </c>
      <c r="F34" s="63">
        <v>74</v>
      </c>
      <c r="G34" s="63">
        <v>70</v>
      </c>
      <c r="H34" s="63">
        <v>66</v>
      </c>
      <c r="I34" s="62">
        <v>56</v>
      </c>
      <c r="J34" s="63">
        <v>64</v>
      </c>
      <c r="K34" s="62">
        <v>44</v>
      </c>
      <c r="L34" s="62">
        <v>31</v>
      </c>
      <c r="M34" s="62">
        <v>34</v>
      </c>
      <c r="N34" s="55">
        <f>SUM(E34:M34)</f>
        <v>483</v>
      </c>
      <c r="O34" s="56">
        <f>N34-LARGE(E34:M34,1)-LARGE(E34:M34,2)</f>
        <v>339</v>
      </c>
      <c r="P34" s="56">
        <f>COUNTIF(E34:M34,"&lt;200")</f>
        <v>9</v>
      </c>
      <c r="Q34" s="57" t="str">
        <f>IF(ISNUMBER(SEARCH("Игорь",C34))+ISNUMBER(SEARCH("Илья",C34))+ISNUMBER(SEARCH("Никита",C34))+ISNUMBER(SEARCH("Данила",C34)),"м",IF((RIGHT(C34,1)="а")+(RIGHT(C34,1)="я")+(RIGHT(C34,1)="ь"),"ж","м"))</f>
        <v>ж</v>
      </c>
      <c r="R34" s="58">
        <f>SMALL(E34:M34,1)</f>
        <v>31</v>
      </c>
      <c r="S34" s="59">
        <f>SUMIF(E34:M34,"&lt;200",E34:M34)/P34</f>
        <v>53.666666666666664</v>
      </c>
      <c r="T34" s="60">
        <f>VLOOKUP(C34,'Расчет 9'!$A$1:$D$109,2,FALSE)</f>
        <v>274.76</v>
      </c>
    </row>
    <row r="35" spans="1:20" ht="12.75">
      <c r="A35" s="50">
        <f t="shared" si="0"/>
        <v>34</v>
      </c>
      <c r="B35" s="61"/>
      <c r="C35" s="50" t="s">
        <v>301</v>
      </c>
      <c r="D35" s="50"/>
      <c r="E35" s="54">
        <v>200</v>
      </c>
      <c r="F35" s="53">
        <v>20</v>
      </c>
      <c r="G35" s="53">
        <v>19</v>
      </c>
      <c r="H35" s="53">
        <v>33</v>
      </c>
      <c r="I35" s="53">
        <v>31</v>
      </c>
      <c r="J35" s="53">
        <v>35</v>
      </c>
      <c r="K35" s="53">
        <v>29</v>
      </c>
      <c r="L35" s="54">
        <v>200</v>
      </c>
      <c r="M35" s="54">
        <v>200</v>
      </c>
      <c r="N35" s="55">
        <f>SUM(E35:M35)</f>
        <v>767</v>
      </c>
      <c r="O35" s="56">
        <f>N35-LARGE(E35:M35,1)-LARGE(E35:M35,2)</f>
        <v>367</v>
      </c>
      <c r="P35" s="56">
        <f>COUNTIF(E35:M35,"&lt;200")</f>
        <v>6</v>
      </c>
      <c r="Q35" s="57" t="str">
        <f>IF(ISNUMBER(SEARCH("Игорь",C35))+ISNUMBER(SEARCH("Илья",C35))+ISNUMBER(SEARCH("Никита",C35))+ISNUMBER(SEARCH("Данила",C35)),"м",IF((RIGHT(C35,1)="а")+(RIGHT(C35,1)="я")+(RIGHT(C35,1)="ь"),"ж","м"))</f>
        <v>м</v>
      </c>
      <c r="R35" s="58">
        <f>SMALL(E35:M35,1)</f>
        <v>19</v>
      </c>
      <c r="S35" s="59">
        <f>SUMIF(E35:M35,"&lt;200",E35:M35)/P35</f>
        <v>27.833333333333332</v>
      </c>
      <c r="T35" s="60">
        <f>VLOOKUP(C35,'Расчет 7'!$A$1:$D$111,2,FALSE)</f>
        <v>412.35</v>
      </c>
    </row>
    <row r="36" spans="1:20" ht="12.75">
      <c r="A36" s="50">
        <f t="shared" si="0"/>
        <v>35</v>
      </c>
      <c r="B36" s="61"/>
      <c r="C36" s="50" t="s">
        <v>465</v>
      </c>
      <c r="D36" s="50" t="s">
        <v>19</v>
      </c>
      <c r="E36" s="63">
        <v>55</v>
      </c>
      <c r="F36" s="63">
        <v>73</v>
      </c>
      <c r="G36" s="63">
        <v>75</v>
      </c>
      <c r="H36" s="63">
        <v>69</v>
      </c>
      <c r="I36" s="63">
        <v>59</v>
      </c>
      <c r="J36" s="62">
        <v>55</v>
      </c>
      <c r="K36" s="54">
        <v>200</v>
      </c>
      <c r="L36" s="62">
        <v>41</v>
      </c>
      <c r="M36" s="62">
        <v>36</v>
      </c>
      <c r="N36" s="55">
        <f>SUM(E36:M36)</f>
        <v>663</v>
      </c>
      <c r="O36" s="56">
        <f>N36-LARGE(E36:M36,1)-LARGE(E36:M36,2)</f>
        <v>388</v>
      </c>
      <c r="P36" s="56">
        <f>COUNTIF(E36:M36,"&lt;200")</f>
        <v>8</v>
      </c>
      <c r="Q36" s="57" t="str">
        <f>IF(ISNUMBER(SEARCH("Игорь",C36))+ISNUMBER(SEARCH("Илья",C36))+ISNUMBER(SEARCH("Никита",C36))+ISNUMBER(SEARCH("Данила",C36)),"м",IF((RIGHT(C36,1)="а")+(RIGHT(C36,1)="я")+(RIGHT(C36,1)="ь"),"ж","м"))</f>
        <v>м</v>
      </c>
      <c r="R36" s="58">
        <f>SMALL(E36:M36,1)</f>
        <v>36</v>
      </c>
      <c r="S36" s="59">
        <f>SUMIF(E36:M36,"&lt;200",E36:M36)/P36</f>
        <v>57.875</v>
      </c>
      <c r="T36" s="60">
        <f>VLOOKUP(C36,'Расчет 9'!$A$1:$D$109,2,FALSE)</f>
        <v>253.17</v>
      </c>
    </row>
    <row r="37" spans="1:20" ht="12.75">
      <c r="A37" s="50">
        <f t="shared" si="0"/>
        <v>36</v>
      </c>
      <c r="B37" s="61"/>
      <c r="C37" s="50" t="s">
        <v>469</v>
      </c>
      <c r="D37" s="50" t="s">
        <v>13</v>
      </c>
      <c r="E37" s="63">
        <v>61</v>
      </c>
      <c r="F37" s="63">
        <v>81</v>
      </c>
      <c r="G37" s="63">
        <v>85</v>
      </c>
      <c r="H37" s="63">
        <v>65</v>
      </c>
      <c r="I37" s="54">
        <v>200</v>
      </c>
      <c r="J37" s="63">
        <v>68</v>
      </c>
      <c r="K37" s="63">
        <v>58</v>
      </c>
      <c r="L37" s="62">
        <v>35</v>
      </c>
      <c r="M37" s="62">
        <v>40</v>
      </c>
      <c r="N37" s="55">
        <f>SUM(E37:M37)</f>
        <v>693</v>
      </c>
      <c r="O37" s="56">
        <f>N37-LARGE(E37:M37,1)-LARGE(E37:M37,2)</f>
        <v>408</v>
      </c>
      <c r="P37" s="56">
        <f>COUNTIF(E37:M37,"&lt;200")</f>
        <v>8</v>
      </c>
      <c r="Q37" s="57" t="str">
        <f>IF(ISNUMBER(SEARCH("Игорь",C37))+ISNUMBER(SEARCH("Илья",C37))+ISNUMBER(SEARCH("Никита",C37))+ISNUMBER(SEARCH("Данила",C37)),"м",IF((RIGHT(C37,1)="а")+(RIGHT(C37,1)="я")+(RIGHT(C37,1)="ь"),"ж","м"))</f>
        <v>м</v>
      </c>
      <c r="R37" s="58">
        <f>SMALL(E37:M37,1)</f>
        <v>35</v>
      </c>
      <c r="S37" s="59">
        <f>SUMIF(E37:M37,"&lt;200",E37:M37)/P37</f>
        <v>61.625</v>
      </c>
      <c r="T37" s="60">
        <f>VLOOKUP(C37,'Расчет 9'!$A$1:$D$109,2,FALSE)</f>
        <v>260.86</v>
      </c>
    </row>
    <row r="38" spans="1:20" ht="12.75">
      <c r="A38" s="50">
        <f t="shared" si="0"/>
        <v>37</v>
      </c>
      <c r="B38" s="61"/>
      <c r="C38" s="50" t="s">
        <v>226</v>
      </c>
      <c r="D38" s="50"/>
      <c r="E38" s="54">
        <v>200</v>
      </c>
      <c r="F38" s="62">
        <v>55</v>
      </c>
      <c r="G38" s="62">
        <v>66</v>
      </c>
      <c r="H38" s="54">
        <v>200</v>
      </c>
      <c r="I38" s="63">
        <v>76</v>
      </c>
      <c r="J38" s="63">
        <v>70</v>
      </c>
      <c r="K38" s="63">
        <v>61</v>
      </c>
      <c r="L38" s="63">
        <v>48</v>
      </c>
      <c r="M38" s="62">
        <v>41</v>
      </c>
      <c r="N38" s="55">
        <f>SUM(E38:M38)</f>
        <v>817</v>
      </c>
      <c r="O38" s="56">
        <f>N38-LARGE(E38:M38,1)-LARGE(E38:M38,2)</f>
        <v>417</v>
      </c>
      <c r="P38" s="56">
        <f>COUNTIF(E38:M38,"&lt;200")</f>
        <v>7</v>
      </c>
      <c r="Q38" s="57" t="str">
        <f>IF(ISNUMBER(SEARCH("Игорь",C38))+ISNUMBER(SEARCH("Илья",C38))+ISNUMBER(SEARCH("Никита",C38))+ISNUMBER(SEARCH("Данила",C38)),"м",IF((RIGHT(C38,1)="а")+(RIGHT(C38,1)="я")+(RIGHT(C38,1)="ь"),"ж","м"))</f>
        <v>м</v>
      </c>
      <c r="R38" s="58">
        <f>SMALL(E38:M38,1)</f>
        <v>41</v>
      </c>
      <c r="S38" s="59">
        <f>SUMIF(E38:M38,"&lt;200",E38:M38)/P38</f>
        <v>59.57142857142857</v>
      </c>
      <c r="T38" s="60">
        <f>VLOOKUP(C38,'Расчет 9'!$A$1:$D$109,2,FALSE)</f>
        <v>223.17</v>
      </c>
    </row>
    <row r="39" spans="1:20" ht="12.75">
      <c r="A39" s="50">
        <f t="shared" si="0"/>
        <v>38</v>
      </c>
      <c r="B39" s="61"/>
      <c r="C39" s="50" t="s">
        <v>189</v>
      </c>
      <c r="D39" s="50" t="s">
        <v>71</v>
      </c>
      <c r="E39" s="63">
        <v>50</v>
      </c>
      <c r="F39" s="63">
        <v>97</v>
      </c>
      <c r="G39" s="63">
        <v>88</v>
      </c>
      <c r="H39" s="63">
        <v>71</v>
      </c>
      <c r="I39" s="63">
        <v>69</v>
      </c>
      <c r="J39" s="63">
        <v>69</v>
      </c>
      <c r="K39" s="63">
        <v>71</v>
      </c>
      <c r="L39" s="63">
        <v>47</v>
      </c>
      <c r="M39" s="62">
        <v>42</v>
      </c>
      <c r="N39" s="55">
        <f>SUM(E39:M39)</f>
        <v>604</v>
      </c>
      <c r="O39" s="56">
        <f>N39-LARGE(E39:M39,1)-LARGE(E39:M39,2)</f>
        <v>419</v>
      </c>
      <c r="P39" s="56">
        <f>COUNTIF(E39:M39,"&lt;200")</f>
        <v>9</v>
      </c>
      <c r="Q39" s="57" t="str">
        <f>IF(ISNUMBER(SEARCH("Игорь",C39))+ISNUMBER(SEARCH("Илья",C39))+ISNUMBER(SEARCH("Никита",C39))+ISNUMBER(SEARCH("Данила",C39)),"м",IF((RIGHT(C39,1)="а")+(RIGHT(C39,1)="я")+(RIGHT(C39,1)="ь"),"ж","м"))</f>
        <v>м</v>
      </c>
      <c r="R39" s="58">
        <f>SMALL(E39:M39,1)</f>
        <v>42</v>
      </c>
      <c r="S39" s="59">
        <f>SUMIF(E39:M39,"&lt;200",E39:M39)/P39</f>
        <v>67.11111111111111</v>
      </c>
      <c r="T39" s="60">
        <f>VLOOKUP(C39,'Расчет 9'!$A$1:$D$109,2,FALSE)</f>
        <v>232.8</v>
      </c>
    </row>
    <row r="40" spans="1:20" ht="12.75">
      <c r="A40" s="50">
        <f t="shared" si="0"/>
        <v>39</v>
      </c>
      <c r="B40" s="61"/>
      <c r="C40" s="50" t="s">
        <v>466</v>
      </c>
      <c r="D40" s="50" t="s">
        <v>78</v>
      </c>
      <c r="E40" s="64">
        <v>78</v>
      </c>
      <c r="F40" s="63">
        <v>76</v>
      </c>
      <c r="G40" s="63">
        <v>76</v>
      </c>
      <c r="H40" s="54">
        <v>200</v>
      </c>
      <c r="I40" s="54">
        <v>200</v>
      </c>
      <c r="J40" s="63">
        <v>66</v>
      </c>
      <c r="K40" s="62">
        <v>50</v>
      </c>
      <c r="L40" s="62">
        <v>40</v>
      </c>
      <c r="M40" s="62">
        <v>37</v>
      </c>
      <c r="N40" s="55">
        <f>SUM(E40:M40)</f>
        <v>823</v>
      </c>
      <c r="O40" s="56">
        <f>N40-LARGE(E40:M40,1)-LARGE(E40:M40,2)</f>
        <v>423</v>
      </c>
      <c r="P40" s="56">
        <f>COUNTIF(E40:M40,"&lt;200")</f>
        <v>7</v>
      </c>
      <c r="Q40" s="57" t="str">
        <f>IF(ISNUMBER(SEARCH("Игорь",C40))+ISNUMBER(SEARCH("Илья",C40))+ISNUMBER(SEARCH("Никита",C40))+ISNUMBER(SEARCH("Данила",C40)),"м",IF((RIGHT(C40,1)="а")+(RIGHT(C40,1)="я")+(RIGHT(C40,1)="ь"),"ж","м"))</f>
        <v>м</v>
      </c>
      <c r="R40" s="58">
        <f>SMALL(E40:M40,1)</f>
        <v>37</v>
      </c>
      <c r="S40" s="59">
        <f>SUMIF(E40:M40,"&lt;200",E40:M40)/P40</f>
        <v>60.42857142857143</v>
      </c>
      <c r="T40" s="60">
        <f>VLOOKUP(C40,'Расчет 9'!$A$1:$D$109,2,FALSE)</f>
        <v>279.79</v>
      </c>
    </row>
    <row r="41" spans="1:20" ht="12.75">
      <c r="A41" s="50">
        <f t="shared" si="0"/>
        <v>40</v>
      </c>
      <c r="B41" s="61"/>
      <c r="C41" s="50" t="s">
        <v>506</v>
      </c>
      <c r="D41" s="50" t="s">
        <v>71</v>
      </c>
      <c r="E41" s="54">
        <v>200</v>
      </c>
      <c r="F41" s="54">
        <v>200</v>
      </c>
      <c r="G41" s="65">
        <v>102</v>
      </c>
      <c r="H41" s="63">
        <v>68</v>
      </c>
      <c r="I41" s="63">
        <v>61</v>
      </c>
      <c r="J41" s="62">
        <v>59</v>
      </c>
      <c r="K41" s="62">
        <v>54</v>
      </c>
      <c r="L41" s="62">
        <v>39</v>
      </c>
      <c r="M41" s="62">
        <v>44</v>
      </c>
      <c r="N41" s="55">
        <f>SUM(E41:M41)</f>
        <v>827</v>
      </c>
      <c r="O41" s="56">
        <f>N41-LARGE(E41:M41,1)-LARGE(E41:M41,2)</f>
        <v>427</v>
      </c>
      <c r="P41" s="56">
        <f>COUNTIF(E41:M41,"&lt;200")</f>
        <v>7</v>
      </c>
      <c r="Q41" s="57" t="str">
        <f>IF(ISNUMBER(SEARCH("Игорь",C41))+ISNUMBER(SEARCH("Илья",C41))+ISNUMBER(SEARCH("Никита",C41))+ISNUMBER(SEARCH("Данила",C41)),"м",IF((RIGHT(C41,1)="а")+(RIGHT(C41,1)="я")+(RIGHT(C41,1)="ь"),"ж","м"))</f>
        <v>м</v>
      </c>
      <c r="R41" s="58">
        <f>SMALL(E41:M41,1)</f>
        <v>39</v>
      </c>
      <c r="S41" s="59">
        <f>SUMIF(E41:M41,"&lt;200",E41:M41)/P41</f>
        <v>61</v>
      </c>
      <c r="T41" s="60">
        <f>VLOOKUP(C41,'Расчет 9'!$A$1:$D$109,2,FALSE)</f>
        <v>257.58</v>
      </c>
    </row>
    <row r="42" spans="1:20" ht="12.75">
      <c r="A42" s="50">
        <f t="shared" si="0"/>
        <v>41</v>
      </c>
      <c r="B42" s="61"/>
      <c r="C42" s="50" t="s">
        <v>299</v>
      </c>
      <c r="D42" s="50"/>
      <c r="E42" s="54">
        <v>200</v>
      </c>
      <c r="F42" s="62">
        <v>48</v>
      </c>
      <c r="G42" s="62">
        <v>39</v>
      </c>
      <c r="H42" s="53">
        <v>34</v>
      </c>
      <c r="I42" s="53">
        <v>35</v>
      </c>
      <c r="J42" s="53">
        <v>40</v>
      </c>
      <c r="K42" s="53">
        <v>37</v>
      </c>
      <c r="L42" s="54">
        <v>200</v>
      </c>
      <c r="M42" s="54">
        <v>200</v>
      </c>
      <c r="N42" s="55">
        <f>SUM(E42:M42)</f>
        <v>833</v>
      </c>
      <c r="O42" s="56">
        <f>N42-LARGE(E42:M42,1)-LARGE(E42:M42,2)</f>
        <v>433</v>
      </c>
      <c r="P42" s="56">
        <f>COUNTIF(E42:M42,"&lt;200")</f>
        <v>6</v>
      </c>
      <c r="Q42" s="57" t="str">
        <f>IF(ISNUMBER(SEARCH("Игорь",C42))+ISNUMBER(SEARCH("Илья",C42))+ISNUMBER(SEARCH("Никита",C42))+ISNUMBER(SEARCH("Данила",C42)),"м",IF((RIGHT(C42,1)="а")+(RIGHT(C42,1)="я")+(RIGHT(C42,1)="ь"),"ж","м"))</f>
        <v>м</v>
      </c>
      <c r="R42" s="58">
        <f>SMALL(E42:M42,1)</f>
        <v>34</v>
      </c>
      <c r="S42" s="59">
        <f>SUMIF(E42:M42,"&lt;200",E42:M42)/P42</f>
        <v>38.833333333333336</v>
      </c>
      <c r="T42" s="60">
        <f>VLOOKUP(C42,'Расчет 7'!$A$1:$D$111,2,FALSE)</f>
        <v>374.96</v>
      </c>
    </row>
    <row r="43" spans="1:20" ht="12.75">
      <c r="A43" s="50">
        <f t="shared" si="0"/>
        <v>42</v>
      </c>
      <c r="B43" s="61"/>
      <c r="C43" s="50" t="s">
        <v>468</v>
      </c>
      <c r="D43" s="50" t="s">
        <v>505</v>
      </c>
      <c r="E43" s="63">
        <v>65</v>
      </c>
      <c r="F43" s="63">
        <v>80</v>
      </c>
      <c r="G43" s="63">
        <v>92</v>
      </c>
      <c r="H43" s="63">
        <v>88</v>
      </c>
      <c r="I43" s="63">
        <v>72</v>
      </c>
      <c r="J43" s="63">
        <v>71</v>
      </c>
      <c r="K43" s="63">
        <v>59</v>
      </c>
      <c r="L43" s="62">
        <v>42</v>
      </c>
      <c r="M43" s="62">
        <v>46</v>
      </c>
      <c r="N43" s="55">
        <f>SUM(E43:M43)</f>
        <v>615</v>
      </c>
      <c r="O43" s="56">
        <f>N43-LARGE(E43:M43,1)-LARGE(E43:M43,2)</f>
        <v>435</v>
      </c>
      <c r="P43" s="56">
        <f>COUNTIF(E43:M43,"&lt;200")</f>
        <v>9</v>
      </c>
      <c r="Q43" s="57" t="str">
        <f>IF(ISNUMBER(SEARCH("Игорь",C43))+ISNUMBER(SEARCH("Илья",C43))+ISNUMBER(SEARCH("Никита",C43))+ISNUMBER(SEARCH("Данила",C43)),"м",IF((RIGHT(C43,1)="а")+(RIGHT(C43,1)="я")+(RIGHT(C43,1)="ь"),"ж","м"))</f>
        <v>м</v>
      </c>
      <c r="R43" s="58">
        <f>SMALL(E43:M43,1)</f>
        <v>42</v>
      </c>
      <c r="S43" s="59">
        <f>SUMIF(E43:M43,"&lt;200",E43:M43)/P43</f>
        <v>68.33333333333333</v>
      </c>
      <c r="T43" s="60">
        <f>VLOOKUP(C43,'Расчет 9'!$A$1:$D$109,2,FALSE)</f>
        <v>247.08</v>
      </c>
    </row>
    <row r="44" spans="1:20" ht="12.75">
      <c r="A44" s="50">
        <f t="shared" si="0"/>
        <v>43</v>
      </c>
      <c r="B44" s="61"/>
      <c r="C44" s="50" t="s">
        <v>467</v>
      </c>
      <c r="D44" s="50" t="s">
        <v>503</v>
      </c>
      <c r="E44" s="62">
        <v>43</v>
      </c>
      <c r="F44" s="63">
        <v>77</v>
      </c>
      <c r="G44" s="63">
        <v>79</v>
      </c>
      <c r="H44" s="54">
        <v>200</v>
      </c>
      <c r="I44" s="63">
        <v>75</v>
      </c>
      <c r="J44" s="63">
        <v>74</v>
      </c>
      <c r="K44" s="63">
        <v>66</v>
      </c>
      <c r="L44" s="63">
        <v>52</v>
      </c>
      <c r="M44" s="63">
        <v>49</v>
      </c>
      <c r="N44" s="55">
        <f>SUM(E44:M44)</f>
        <v>715</v>
      </c>
      <c r="O44" s="56">
        <f>N44-LARGE(E44:M44,1)-LARGE(E44:M44,2)</f>
        <v>436</v>
      </c>
      <c r="P44" s="56">
        <f>COUNTIF(E44:M44,"&lt;200")</f>
        <v>8</v>
      </c>
      <c r="Q44" s="57" t="str">
        <f>IF(ISNUMBER(SEARCH("Игорь",C44))+ISNUMBER(SEARCH("Илья",C44))+ISNUMBER(SEARCH("Никита",C44))+ISNUMBER(SEARCH("Данила",C44)),"м",IF((RIGHT(C44,1)="а")+(RIGHT(C44,1)="я")+(RIGHT(C44,1)="ь"),"ж","м"))</f>
        <v>м</v>
      </c>
      <c r="R44" s="58">
        <f>SMALL(E44:M44,1)</f>
        <v>43</v>
      </c>
      <c r="S44" s="59">
        <f>SUMIF(E44:M44,"&lt;200",E44:M44)/P44</f>
        <v>64.375</v>
      </c>
      <c r="T44" s="60">
        <f>VLOOKUP(C44,'Расчет 9'!$A$1:$D$109,2,FALSE)</f>
        <v>261.44</v>
      </c>
    </row>
    <row r="45" spans="1:20" ht="12.75">
      <c r="A45" s="50">
        <f t="shared" si="0"/>
        <v>44</v>
      </c>
      <c r="B45" s="61"/>
      <c r="C45" s="50" t="s">
        <v>82</v>
      </c>
      <c r="D45" s="50"/>
      <c r="E45" s="54">
        <v>200</v>
      </c>
      <c r="F45" s="63">
        <v>75</v>
      </c>
      <c r="G45" s="63">
        <v>74</v>
      </c>
      <c r="H45" s="54">
        <v>200</v>
      </c>
      <c r="I45" s="63">
        <v>65</v>
      </c>
      <c r="J45" s="63">
        <v>67</v>
      </c>
      <c r="K45" s="63">
        <v>62</v>
      </c>
      <c r="L45" s="63">
        <v>53</v>
      </c>
      <c r="M45" s="63">
        <v>51</v>
      </c>
      <c r="N45" s="55">
        <f>SUM(E45:M45)</f>
        <v>847</v>
      </c>
      <c r="O45" s="56">
        <f>N45-LARGE(E45:M45,1)-LARGE(E45:M45,2)</f>
        <v>447</v>
      </c>
      <c r="P45" s="56">
        <f>COUNTIF(E45:M45,"&lt;200")</f>
        <v>7</v>
      </c>
      <c r="Q45" s="57" t="str">
        <f>IF(ISNUMBER(SEARCH("Игорь",C45))+ISNUMBER(SEARCH("Илья",C45))+ISNUMBER(SEARCH("Никита",C45))+ISNUMBER(SEARCH("Данила",C45)),"м",IF((RIGHT(C45,1)="а")+(RIGHT(C45,1)="я")+(RIGHT(C45,1)="ь"),"ж","м"))</f>
        <v>м</v>
      </c>
      <c r="R45" s="58">
        <f>SMALL(E45:M45,1)</f>
        <v>51</v>
      </c>
      <c r="S45" s="59">
        <f>SUMIF(E45:M45,"&lt;200",E45:M45)/P45</f>
        <v>63.857142857142854</v>
      </c>
      <c r="T45" s="60">
        <f>VLOOKUP(C45,'Расчет 9'!$A$1:$D$109,2,FALSE)</f>
        <v>207.6</v>
      </c>
    </row>
    <row r="46" spans="1:20" ht="12.75">
      <c r="A46" s="50">
        <f t="shared" si="0"/>
        <v>45</v>
      </c>
      <c r="B46" s="61"/>
      <c r="C46" s="50" t="s">
        <v>127</v>
      </c>
      <c r="D46" s="50"/>
      <c r="E46" s="54">
        <v>200</v>
      </c>
      <c r="F46" s="62">
        <v>41</v>
      </c>
      <c r="G46" s="62">
        <v>47</v>
      </c>
      <c r="H46" s="62">
        <v>40</v>
      </c>
      <c r="I46" s="62">
        <v>37</v>
      </c>
      <c r="J46" s="53">
        <v>43</v>
      </c>
      <c r="K46" s="62">
        <v>39</v>
      </c>
      <c r="L46" s="54">
        <v>200</v>
      </c>
      <c r="M46" s="54">
        <v>200</v>
      </c>
      <c r="N46" s="55">
        <f>SUM(E46:M46)</f>
        <v>847</v>
      </c>
      <c r="O46" s="56">
        <f>N46-LARGE(E46:M46,1)-LARGE(E46:M46,2)</f>
        <v>447</v>
      </c>
      <c r="P46" s="56">
        <f>COUNTIF(E46:M46,"&lt;200")</f>
        <v>6</v>
      </c>
      <c r="Q46" s="57" t="str">
        <f>IF(ISNUMBER(SEARCH("Игорь",C46))+ISNUMBER(SEARCH("Илья",C46))+ISNUMBER(SEARCH("Никита",C46))+ISNUMBER(SEARCH("Данила",C46)),"м",IF((RIGHT(C46,1)="а")+(RIGHT(C46,1)="я")+(RIGHT(C46,1)="ь"),"ж","м"))</f>
        <v>м</v>
      </c>
      <c r="R46" s="58">
        <f>SMALL(E46:M46,1)</f>
        <v>37</v>
      </c>
      <c r="S46" s="59">
        <f>SUMIF(E46:M46,"&lt;200",E46:M46)/P46</f>
        <v>41.166666666666664</v>
      </c>
      <c r="T46" s="60">
        <f>VLOOKUP(C46,'Расчет 7'!$A$1:$D$111,2,FALSE)</f>
        <v>479.18</v>
      </c>
    </row>
    <row r="47" spans="1:20" ht="12.75">
      <c r="A47" s="50">
        <f t="shared" si="0"/>
        <v>46</v>
      </c>
      <c r="B47" s="61"/>
      <c r="C47" s="50" t="s">
        <v>43</v>
      </c>
      <c r="D47" s="50" t="s">
        <v>17</v>
      </c>
      <c r="E47" s="54">
        <v>200</v>
      </c>
      <c r="F47" s="65">
        <v>101</v>
      </c>
      <c r="G47" s="63">
        <v>91</v>
      </c>
      <c r="H47" s="63">
        <v>73</v>
      </c>
      <c r="I47" s="63">
        <v>64</v>
      </c>
      <c r="J47" s="63">
        <v>73</v>
      </c>
      <c r="K47" s="63">
        <v>68</v>
      </c>
      <c r="L47" s="63">
        <v>46</v>
      </c>
      <c r="M47" s="62">
        <v>35</v>
      </c>
      <c r="N47" s="55">
        <f>SUM(E47:M47)</f>
        <v>751</v>
      </c>
      <c r="O47" s="56">
        <f>N47-LARGE(E47:M47,1)-LARGE(E47:M47,2)</f>
        <v>450</v>
      </c>
      <c r="P47" s="56">
        <f>COUNTIF(E47:M47,"&lt;200")</f>
        <v>8</v>
      </c>
      <c r="Q47" s="57" t="str">
        <f>IF(ISNUMBER(SEARCH("Игорь",C47))+ISNUMBER(SEARCH("Илья",C47))+ISNUMBER(SEARCH("Никита",C47))+ISNUMBER(SEARCH("Данила",C47)),"м",IF((RIGHT(C47,1)="а")+(RIGHT(C47,1)="я")+(RIGHT(C47,1)="ь"),"ж","м"))</f>
        <v>м</v>
      </c>
      <c r="R47" s="58">
        <f>SMALL(E47:M47,1)</f>
        <v>35</v>
      </c>
      <c r="S47" s="59">
        <f>SUMIF(E47:M47,"&lt;200",E47:M47)/P47</f>
        <v>68.875</v>
      </c>
      <c r="T47" s="60">
        <f>VLOOKUP(C47,'Расчет 9'!$A$1:$D$109,2,FALSE)</f>
        <v>284.95</v>
      </c>
    </row>
    <row r="48" spans="1:20" ht="12.75">
      <c r="A48" s="50">
        <f t="shared" si="0"/>
        <v>47</v>
      </c>
      <c r="B48" s="61"/>
      <c r="C48" s="50" t="s">
        <v>153</v>
      </c>
      <c r="D48" s="50" t="s">
        <v>59</v>
      </c>
      <c r="E48" s="63">
        <v>64</v>
      </c>
      <c r="F48" s="63">
        <v>68</v>
      </c>
      <c r="G48" s="63">
        <v>81</v>
      </c>
      <c r="H48" s="54">
        <v>200</v>
      </c>
      <c r="I48" s="63">
        <v>62</v>
      </c>
      <c r="J48" s="63">
        <v>77</v>
      </c>
      <c r="K48" s="63">
        <v>73</v>
      </c>
      <c r="L48" s="63">
        <v>59</v>
      </c>
      <c r="M48" s="63">
        <v>57</v>
      </c>
      <c r="N48" s="55">
        <f>SUM(E48:M48)</f>
        <v>741</v>
      </c>
      <c r="O48" s="56">
        <f>N48-LARGE(E48:M48,1)-LARGE(E48:M48,2)</f>
        <v>460</v>
      </c>
      <c r="P48" s="56">
        <f>COUNTIF(E48:M48,"&lt;200")</f>
        <v>8</v>
      </c>
      <c r="Q48" s="57" t="str">
        <f>IF(ISNUMBER(SEARCH("Игорь",C48))+ISNUMBER(SEARCH("Илья",C48))+ISNUMBER(SEARCH("Никита",C48))+ISNUMBER(SEARCH("Данила",C48)),"м",IF((RIGHT(C48,1)="а")+(RIGHT(C48,1)="я")+(RIGHT(C48,1)="ь"),"ж","м"))</f>
        <v>м</v>
      </c>
      <c r="R48" s="58">
        <f>SMALL(E48:M48,1)</f>
        <v>57</v>
      </c>
      <c r="S48" s="59">
        <f>SUMIF(E48:M48,"&lt;200",E48:M48)/P48</f>
        <v>67.625</v>
      </c>
      <c r="T48" s="60">
        <f>VLOOKUP(C48,'Расчет 9'!$A$1:$D$109,2,FALSE)</f>
        <v>240.28</v>
      </c>
    </row>
    <row r="49" spans="1:20" ht="12.75">
      <c r="A49" s="50">
        <f t="shared" si="0"/>
        <v>48</v>
      </c>
      <c r="B49" s="61"/>
      <c r="C49" s="50" t="s">
        <v>472</v>
      </c>
      <c r="D49" s="50" t="s">
        <v>504</v>
      </c>
      <c r="E49" s="63">
        <v>52</v>
      </c>
      <c r="F49" s="63">
        <v>87</v>
      </c>
      <c r="G49" s="63">
        <v>84</v>
      </c>
      <c r="H49" s="63">
        <v>72</v>
      </c>
      <c r="I49" s="63">
        <v>83</v>
      </c>
      <c r="J49" s="54">
        <v>200</v>
      </c>
      <c r="K49" s="63">
        <v>60</v>
      </c>
      <c r="L49" s="54">
        <v>200</v>
      </c>
      <c r="M49" s="62">
        <v>43</v>
      </c>
      <c r="N49" s="55">
        <f>SUM(E49:M49)</f>
        <v>881</v>
      </c>
      <c r="O49" s="56">
        <f>N49-LARGE(E49:M49,1)-LARGE(E49:M49,2)</f>
        <v>481</v>
      </c>
      <c r="P49" s="56">
        <f>COUNTIF(E49:M49,"&lt;200")</f>
        <v>7</v>
      </c>
      <c r="Q49" s="57" t="str">
        <f>IF(ISNUMBER(SEARCH("Игорь",C49))+ISNUMBER(SEARCH("Илья",C49))+ISNUMBER(SEARCH("Никита",C49))+ISNUMBER(SEARCH("Данила",C49)),"м",IF((RIGHT(C49,1)="а")+(RIGHT(C49,1)="я")+(RIGHT(C49,1)="ь"),"ж","м"))</f>
        <v>м</v>
      </c>
      <c r="R49" s="58">
        <f>SMALL(E49:M49,1)</f>
        <v>43</v>
      </c>
      <c r="S49" s="59">
        <f>SUMIF(E49:M49,"&lt;200",E49:M49)/P49</f>
        <v>68.71428571428571</v>
      </c>
      <c r="T49" s="60">
        <f>VLOOKUP(C49,'Расчет 9'!$A$1:$D$109,2,FALSE)</f>
        <v>221.74</v>
      </c>
    </row>
    <row r="50" spans="1:20" ht="12.75">
      <c r="A50" s="50">
        <f t="shared" si="0"/>
        <v>49</v>
      </c>
      <c r="B50" s="61"/>
      <c r="C50" s="50" t="s">
        <v>70</v>
      </c>
      <c r="D50" s="50" t="s">
        <v>71</v>
      </c>
      <c r="E50" s="63">
        <v>67</v>
      </c>
      <c r="F50" s="63">
        <v>85</v>
      </c>
      <c r="G50" s="63">
        <v>95</v>
      </c>
      <c r="H50" s="63">
        <v>79</v>
      </c>
      <c r="I50" s="63">
        <v>63</v>
      </c>
      <c r="J50" s="63">
        <v>84</v>
      </c>
      <c r="K50" s="63">
        <v>75</v>
      </c>
      <c r="L50" s="63">
        <v>54</v>
      </c>
      <c r="M50" s="63">
        <v>61</v>
      </c>
      <c r="N50" s="55">
        <f>SUM(E50:M50)</f>
        <v>663</v>
      </c>
      <c r="O50" s="56">
        <f>N50-LARGE(E50:M50,1)-LARGE(E50:M50,2)</f>
        <v>483</v>
      </c>
      <c r="P50" s="56">
        <f>COUNTIF(E50:M50,"&lt;200")</f>
        <v>9</v>
      </c>
      <c r="Q50" s="57" t="str">
        <f>IF(ISNUMBER(SEARCH("Игорь",C50))+ISNUMBER(SEARCH("Илья",C50))+ISNUMBER(SEARCH("Никита",C50))+ISNUMBER(SEARCH("Данила",C50)),"м",IF((RIGHT(C50,1)="а")+(RIGHT(C50,1)="я")+(RIGHT(C50,1)="ь"),"ж","м"))</f>
        <v>м</v>
      </c>
      <c r="R50" s="58">
        <f>SMALL(E50:M50,1)</f>
        <v>54</v>
      </c>
      <c r="S50" s="59">
        <f>SUMIF(E50:M50,"&lt;200",E50:M50)/P50</f>
        <v>73.66666666666667</v>
      </c>
      <c r="T50" s="60">
        <f>VLOOKUP(C50,'Расчет 9'!$A$1:$D$109,2,FALSE)</f>
        <v>202.38</v>
      </c>
    </row>
    <row r="51" spans="1:20" ht="12.75">
      <c r="A51" s="50">
        <f t="shared" si="0"/>
        <v>50</v>
      </c>
      <c r="B51" s="61"/>
      <c r="C51" s="50" t="s">
        <v>204</v>
      </c>
      <c r="D51" s="50" t="s">
        <v>3</v>
      </c>
      <c r="E51" s="63">
        <v>66</v>
      </c>
      <c r="F51" s="63">
        <v>71</v>
      </c>
      <c r="G51" s="63">
        <v>77</v>
      </c>
      <c r="H51" s="63">
        <v>76</v>
      </c>
      <c r="I51" s="63">
        <v>73</v>
      </c>
      <c r="J51" s="63">
        <v>78</v>
      </c>
      <c r="K51" s="63">
        <v>86</v>
      </c>
      <c r="L51" s="65">
        <v>67</v>
      </c>
      <c r="M51" s="63">
        <v>54</v>
      </c>
      <c r="N51" s="55">
        <f>SUM(E51:M51)</f>
        <v>648</v>
      </c>
      <c r="O51" s="56">
        <f>N51-LARGE(E51:M51,1)-LARGE(E51:M51,2)</f>
        <v>484</v>
      </c>
      <c r="P51" s="56">
        <f>COUNTIF(E51:M51,"&lt;200")</f>
        <v>9</v>
      </c>
      <c r="Q51" s="57" t="str">
        <f>IF(ISNUMBER(SEARCH("Игорь",C51))+ISNUMBER(SEARCH("Илья",C51))+ISNUMBER(SEARCH("Никита",C51))+ISNUMBER(SEARCH("Данила",C51)),"м",IF((RIGHT(C51,1)="а")+(RIGHT(C51,1)="я")+(RIGHT(C51,1)="ь"),"ж","м"))</f>
        <v>м</v>
      </c>
      <c r="R51" s="58">
        <f>SMALL(E51:M51,1)</f>
        <v>54</v>
      </c>
      <c r="S51" s="59">
        <f>SUMIF(E51:M51,"&lt;200",E51:M51)/P51</f>
        <v>72</v>
      </c>
      <c r="T51" s="60">
        <f>VLOOKUP(C51,'Расчет 9'!$A$1:$D$109,2,FALSE)</f>
        <v>213.83</v>
      </c>
    </row>
    <row r="52" spans="1:20" ht="12.75">
      <c r="A52" s="50">
        <f t="shared" si="0"/>
        <v>51</v>
      </c>
      <c r="B52" s="61"/>
      <c r="C52" s="50" t="s">
        <v>38</v>
      </c>
      <c r="D52" s="50"/>
      <c r="E52" s="54">
        <v>200</v>
      </c>
      <c r="F52" s="63">
        <v>69</v>
      </c>
      <c r="G52" s="63">
        <v>71</v>
      </c>
      <c r="H52" s="62">
        <v>57</v>
      </c>
      <c r="I52" s="54">
        <v>200</v>
      </c>
      <c r="J52" s="54">
        <v>200</v>
      </c>
      <c r="K52" s="62">
        <v>55</v>
      </c>
      <c r="L52" s="62">
        <v>28</v>
      </c>
      <c r="M52" s="62">
        <v>30</v>
      </c>
      <c r="N52" s="55">
        <f>SUM(E52:M52)</f>
        <v>910</v>
      </c>
      <c r="O52" s="56">
        <f>N52-LARGE(E52:M52,1)-LARGE(E52:M52,2)</f>
        <v>510</v>
      </c>
      <c r="P52" s="56">
        <f>COUNTIF(E52:M52,"&lt;200")</f>
        <v>6</v>
      </c>
      <c r="Q52" s="57" t="str">
        <f>IF(ISNUMBER(SEARCH("Игорь",C52))+ISNUMBER(SEARCH("Илья",C52))+ISNUMBER(SEARCH("Никита",C52))+ISNUMBER(SEARCH("Данила",C52)),"м",IF((RIGHT(C52,1)="а")+(RIGHT(C52,1)="я")+(RIGHT(C52,1)="ь"),"ж","м"))</f>
        <v>м</v>
      </c>
      <c r="R52" s="58">
        <f>SMALL(E52:M52,1)</f>
        <v>28</v>
      </c>
      <c r="S52" s="59">
        <f>SUMIF(E52:M52,"&lt;200",E52:M52)/P52</f>
        <v>51.666666666666664</v>
      </c>
      <c r="T52" s="60">
        <f>VLOOKUP(C52,'Расчет 9'!$A$1:$D$109,2,FALSE)</f>
        <v>332.71</v>
      </c>
    </row>
    <row r="53" spans="1:20" ht="12.75">
      <c r="A53" s="50">
        <f t="shared" si="0"/>
        <v>52</v>
      </c>
      <c r="B53" s="61"/>
      <c r="C53" s="50" t="s">
        <v>107</v>
      </c>
      <c r="D53" s="50"/>
      <c r="E53" s="54">
        <v>200</v>
      </c>
      <c r="F53" s="53">
        <v>34</v>
      </c>
      <c r="G53" s="54">
        <v>200</v>
      </c>
      <c r="H53" s="54">
        <v>200</v>
      </c>
      <c r="I53" s="53">
        <v>25</v>
      </c>
      <c r="J53" s="53">
        <v>15</v>
      </c>
      <c r="K53" s="53">
        <v>23</v>
      </c>
      <c r="L53" s="54">
        <v>200</v>
      </c>
      <c r="M53" s="53">
        <v>21</v>
      </c>
      <c r="N53" s="55">
        <f>SUM(E53:M53)</f>
        <v>918</v>
      </c>
      <c r="O53" s="56">
        <f>N53-LARGE(E53:M53,1)-LARGE(E53:M53,2)</f>
        <v>518</v>
      </c>
      <c r="P53" s="56">
        <f>COUNTIF(E53:M53,"&lt;200")</f>
        <v>5</v>
      </c>
      <c r="Q53" s="57" t="str">
        <f>IF(ISNUMBER(SEARCH("Игорь",C53))+ISNUMBER(SEARCH("Илья",C53))+ISNUMBER(SEARCH("Никита",C53))+ISNUMBER(SEARCH("Данила",C53)),"м",IF((RIGHT(C53,1)="а")+(RIGHT(C53,1)="я")+(RIGHT(C53,1)="ь"),"ж","м"))</f>
        <v>м</v>
      </c>
      <c r="R53" s="58">
        <f>SMALL(E53:M53,1)</f>
        <v>15</v>
      </c>
      <c r="S53" s="59">
        <f>SUMIF(E53:M53,"&lt;200",E53:M53)/P53</f>
        <v>23.6</v>
      </c>
      <c r="T53" s="60">
        <f>VLOOKUP(C53,'Расчет 9'!$A$1:$D$109,2,FALSE)</f>
        <v>460.93</v>
      </c>
    </row>
    <row r="54" spans="1:20" ht="12.75">
      <c r="A54" s="50">
        <f t="shared" si="0"/>
        <v>53</v>
      </c>
      <c r="B54" s="61"/>
      <c r="C54" s="50" t="s">
        <v>268</v>
      </c>
      <c r="D54" s="50" t="s">
        <v>9</v>
      </c>
      <c r="E54" s="63">
        <v>60</v>
      </c>
      <c r="F54" s="63">
        <v>96</v>
      </c>
      <c r="G54" s="63">
        <v>90</v>
      </c>
      <c r="H54" s="63">
        <v>89</v>
      </c>
      <c r="I54" s="63">
        <v>86</v>
      </c>
      <c r="J54" s="63">
        <v>87</v>
      </c>
      <c r="K54" s="63">
        <v>80</v>
      </c>
      <c r="L54" s="63">
        <v>61</v>
      </c>
      <c r="M54" s="63">
        <v>58</v>
      </c>
      <c r="N54" s="55">
        <f>SUM(E54:M54)</f>
        <v>707</v>
      </c>
      <c r="O54" s="56">
        <f>N54-LARGE(E54:M54,1)-LARGE(E54:M54,2)</f>
        <v>521</v>
      </c>
      <c r="P54" s="56">
        <f>COUNTIF(E54:M54,"&lt;200")</f>
        <v>9</v>
      </c>
      <c r="Q54" s="57" t="str">
        <f>IF(ISNUMBER(SEARCH("Игорь",C54))+ISNUMBER(SEARCH("Илья",C54))+ISNUMBER(SEARCH("Никита",C54))+ISNUMBER(SEARCH("Данила",C54)),"м",IF((RIGHT(C54,1)="а")+(RIGHT(C54,1)="я")+(RIGHT(C54,1)="ь"),"ж","м"))</f>
        <v>м</v>
      </c>
      <c r="R54" s="58">
        <f>SMALL(E54:M54,1)</f>
        <v>58</v>
      </c>
      <c r="S54" s="59">
        <f>SUMIF(E54:M54,"&lt;200",E54:M54)/P54</f>
        <v>78.55555555555556</v>
      </c>
      <c r="T54" s="60">
        <f>VLOOKUP(C54,'Расчет 9'!$A$1:$D$109,2,FALSE)</f>
        <v>204.89</v>
      </c>
    </row>
    <row r="55" spans="1:20" ht="12.75">
      <c r="A55" s="50">
        <f t="shared" si="0"/>
        <v>54</v>
      </c>
      <c r="B55" s="61"/>
      <c r="C55" s="50" t="s">
        <v>193</v>
      </c>
      <c r="D55" s="50"/>
      <c r="E55" s="54">
        <v>200</v>
      </c>
      <c r="F55" s="63">
        <v>89</v>
      </c>
      <c r="G55" s="63">
        <v>94</v>
      </c>
      <c r="H55" s="63">
        <v>86</v>
      </c>
      <c r="I55" s="63">
        <v>68</v>
      </c>
      <c r="J55" s="54">
        <v>200</v>
      </c>
      <c r="K55" s="63">
        <v>77</v>
      </c>
      <c r="L55" s="63">
        <v>60</v>
      </c>
      <c r="M55" s="63">
        <v>59</v>
      </c>
      <c r="N55" s="55">
        <f>SUM(E55:M55)</f>
        <v>933</v>
      </c>
      <c r="O55" s="56">
        <f>N55-LARGE(E55:M55,1)-LARGE(E55:M55,2)</f>
        <v>533</v>
      </c>
      <c r="P55" s="56">
        <f>COUNTIF(E55:M55,"&lt;200")</f>
        <v>7</v>
      </c>
      <c r="Q55" s="57" t="str">
        <f>IF(ISNUMBER(SEARCH("Игорь",C55))+ISNUMBER(SEARCH("Илья",C55))+ISNUMBER(SEARCH("Никита",C55))+ISNUMBER(SEARCH("Данила",C55)),"м",IF((RIGHT(C55,1)="а")+(RIGHT(C55,1)="я")+(RIGHT(C55,1)="ь"),"ж","м"))</f>
        <v>ж</v>
      </c>
      <c r="R55" s="58">
        <f>SMALL(E55:M55,1)</f>
        <v>59</v>
      </c>
      <c r="S55" s="59">
        <f>SUMIF(E55:M55,"&lt;200",E55:M55)/P55</f>
        <v>76.14285714285714</v>
      </c>
      <c r="T55" s="60">
        <f>VLOOKUP(C55,'Расчет 9'!$A$1:$D$109,2,FALSE)</f>
        <v>197.57</v>
      </c>
    </row>
    <row r="56" spans="1:20" ht="12.75">
      <c r="A56" s="50">
        <f t="shared" si="0"/>
        <v>55</v>
      </c>
      <c r="B56" s="61"/>
      <c r="C56" s="50" t="s">
        <v>473</v>
      </c>
      <c r="D56" s="50"/>
      <c r="E56" s="63">
        <v>77</v>
      </c>
      <c r="F56" s="63">
        <v>91</v>
      </c>
      <c r="G56" s="63">
        <v>97</v>
      </c>
      <c r="H56" s="63">
        <v>84</v>
      </c>
      <c r="I56" s="63">
        <v>84</v>
      </c>
      <c r="J56" s="63">
        <v>85</v>
      </c>
      <c r="K56" s="63">
        <v>83</v>
      </c>
      <c r="L56" s="63">
        <v>62</v>
      </c>
      <c r="M56" s="63">
        <v>60</v>
      </c>
      <c r="N56" s="55">
        <f>SUM(E56:M56)</f>
        <v>723</v>
      </c>
      <c r="O56" s="56">
        <f>N56-LARGE(E56:M56,1)-LARGE(E56:M56,2)</f>
        <v>535</v>
      </c>
      <c r="P56" s="56">
        <f>COUNTIF(E56:M56,"&lt;200")</f>
        <v>9</v>
      </c>
      <c r="Q56" s="57" t="str">
        <f>IF(ISNUMBER(SEARCH("Игорь",C56))+ISNUMBER(SEARCH("Илья",C56))+ISNUMBER(SEARCH("Никита",C56))+ISNUMBER(SEARCH("Данила",C56)),"м",IF((RIGHT(C56,1)="а")+(RIGHT(C56,1)="я")+(RIGHT(C56,1)="ь"),"ж","м"))</f>
        <v>м</v>
      </c>
      <c r="R56" s="58">
        <f>SMALL(E56:M56,1)</f>
        <v>60</v>
      </c>
      <c r="S56" s="59">
        <f>SUMIF(E56:M56,"&lt;200",E56:M56)/P56</f>
        <v>80.33333333333333</v>
      </c>
      <c r="T56" s="60">
        <f>VLOOKUP(C56,'Расчет 9'!$A$1:$D$109,2,FALSE)</f>
        <v>151.87</v>
      </c>
    </row>
    <row r="57" spans="1:20" ht="12.75">
      <c r="A57" s="50">
        <f t="shared" si="0"/>
        <v>56</v>
      </c>
      <c r="B57" s="61"/>
      <c r="C57" s="50" t="s">
        <v>66</v>
      </c>
      <c r="D57" s="50" t="s">
        <v>24</v>
      </c>
      <c r="E57" s="53">
        <v>16</v>
      </c>
      <c r="F57" s="53">
        <v>35</v>
      </c>
      <c r="G57" s="62">
        <v>64</v>
      </c>
      <c r="H57" s="54">
        <v>200</v>
      </c>
      <c r="I57" s="53">
        <v>36</v>
      </c>
      <c r="J57" s="53">
        <v>30</v>
      </c>
      <c r="K57" s="54">
        <v>200</v>
      </c>
      <c r="L57" s="54">
        <v>200</v>
      </c>
      <c r="M57" s="54">
        <v>200</v>
      </c>
      <c r="N57" s="55">
        <f>SUM(E57:M57)</f>
        <v>981</v>
      </c>
      <c r="O57" s="56">
        <f>N57-LARGE(E57:M57,1)-LARGE(E57:M57,2)</f>
        <v>581</v>
      </c>
      <c r="P57" s="56">
        <f>COUNTIF(E57:M57,"&lt;200")</f>
        <v>5</v>
      </c>
      <c r="Q57" s="57" t="str">
        <f>IF(ISNUMBER(SEARCH("Игорь",C57))+ISNUMBER(SEARCH("Илья",C57))+ISNUMBER(SEARCH("Никита",C57))+ISNUMBER(SEARCH("Данила",C57)),"м",IF((RIGHT(C57,1)="а")+(RIGHT(C57,1)="я")+(RIGHT(C57,1)="ь"),"ж","м"))</f>
        <v>ж</v>
      </c>
      <c r="R57" s="58">
        <f>SMALL(E57:M57,1)</f>
        <v>16</v>
      </c>
      <c r="S57" s="59">
        <f>SUMIF(E57:M57,"&lt;200",E57:M57)/P57</f>
        <v>36.2</v>
      </c>
      <c r="T57" s="60">
        <f>VLOOKUP(C57,'Расчет 6'!$A$1:$D$112,2,FALSE)</f>
        <v>371.55</v>
      </c>
    </row>
    <row r="58" spans="1:20" ht="12.75">
      <c r="A58" s="50">
        <f t="shared" si="0"/>
        <v>57</v>
      </c>
      <c r="B58" s="61"/>
      <c r="C58" s="50" t="s">
        <v>175</v>
      </c>
      <c r="D58" s="50" t="s">
        <v>59</v>
      </c>
      <c r="E58" s="65">
        <v>86</v>
      </c>
      <c r="F58" s="54">
        <v>200</v>
      </c>
      <c r="G58" s="65">
        <v>113</v>
      </c>
      <c r="H58" s="65">
        <v>93</v>
      </c>
      <c r="I58" s="63">
        <v>74</v>
      </c>
      <c r="J58" s="54">
        <v>200</v>
      </c>
      <c r="K58" s="63">
        <v>85</v>
      </c>
      <c r="L58" s="65">
        <v>83</v>
      </c>
      <c r="M58" s="65">
        <v>66</v>
      </c>
      <c r="N58" s="55">
        <f>SUM(E58:M58)</f>
        <v>1000</v>
      </c>
      <c r="O58" s="56">
        <f>N58-LARGE(E58:M58,1)-LARGE(E58:M58,2)</f>
        <v>600</v>
      </c>
      <c r="P58" s="56">
        <f>COUNTIF(E58:M58,"&lt;200")</f>
        <v>7</v>
      </c>
      <c r="Q58" s="57" t="str">
        <f>IF(ISNUMBER(SEARCH("Игорь",C58))+ISNUMBER(SEARCH("Илья",C58))+ISNUMBER(SEARCH("Никита",C58))+ISNUMBER(SEARCH("Данила",C58)),"м",IF((RIGHT(C58,1)="а")+(RIGHT(C58,1)="я")+(RIGHT(C58,1)="ь"),"ж","м"))</f>
        <v>м</v>
      </c>
      <c r="R58" s="58">
        <f>SMALL(E58:M58,1)</f>
        <v>66</v>
      </c>
      <c r="S58" s="59">
        <f>SUMIF(E58:M58,"&lt;200",E58:M58)/P58</f>
        <v>85.71428571428571</v>
      </c>
      <c r="T58" s="60">
        <f>VLOOKUP(C58,'Расчет 8'!$A$1:$D$109,2,FALSE)</f>
        <v>121.89</v>
      </c>
    </row>
    <row r="59" spans="1:20" ht="12.75">
      <c r="A59" s="50">
        <f t="shared" si="0"/>
        <v>58</v>
      </c>
      <c r="B59" s="61"/>
      <c r="C59" s="50" t="s">
        <v>176</v>
      </c>
      <c r="D59" s="50"/>
      <c r="E59" s="54">
        <v>200</v>
      </c>
      <c r="F59" s="63">
        <v>70</v>
      </c>
      <c r="G59" s="63">
        <v>78</v>
      </c>
      <c r="H59" s="63">
        <v>67</v>
      </c>
      <c r="I59" s="63">
        <v>71</v>
      </c>
      <c r="J59" s="54">
        <v>200</v>
      </c>
      <c r="K59" s="63">
        <v>70</v>
      </c>
      <c r="L59" s="54">
        <v>200</v>
      </c>
      <c r="M59" s="62">
        <v>45</v>
      </c>
      <c r="N59" s="55">
        <f>SUM(E59:M59)</f>
        <v>1001</v>
      </c>
      <c r="O59" s="56">
        <f>N59-LARGE(E59:M59,1)-LARGE(E59:M59,2)</f>
        <v>601</v>
      </c>
      <c r="P59" s="56">
        <f>COUNTIF(E59:M59,"&lt;200")</f>
        <v>6</v>
      </c>
      <c r="Q59" s="57" t="str">
        <f>IF(ISNUMBER(SEARCH("Игорь",C59))+ISNUMBER(SEARCH("Илья",C59))+ISNUMBER(SEARCH("Никита",C59))+ISNUMBER(SEARCH("Данила",C59)),"м",IF((RIGHT(C59,1)="а")+(RIGHT(C59,1)="я")+(RIGHT(C59,1)="ь"),"ж","м"))</f>
        <v>м</v>
      </c>
      <c r="R59" s="58">
        <f>SMALL(E59:M59,1)</f>
        <v>45</v>
      </c>
      <c r="S59" s="59">
        <f>SUMIF(E59:M59,"&lt;200",E59:M59)/P59</f>
        <v>66.83333333333333</v>
      </c>
      <c r="T59" s="60">
        <f>VLOOKUP(C59,'Расчет 9'!$A$1:$D$109,2,FALSE)</f>
        <v>230.78</v>
      </c>
    </row>
    <row r="60" spans="1:20" ht="12.75">
      <c r="A60" s="50">
        <f t="shared" si="0"/>
        <v>59</v>
      </c>
      <c r="B60" s="61"/>
      <c r="C60" s="50" t="s">
        <v>178</v>
      </c>
      <c r="D60" s="50"/>
      <c r="E60" s="54">
        <v>200</v>
      </c>
      <c r="F60" s="62">
        <v>56</v>
      </c>
      <c r="G60" s="62">
        <v>45</v>
      </c>
      <c r="H60" s="62">
        <v>39</v>
      </c>
      <c r="I60" s="53">
        <v>32</v>
      </c>
      <c r="J60" s="53">
        <v>31</v>
      </c>
      <c r="K60" s="54">
        <v>200</v>
      </c>
      <c r="L60" s="54">
        <v>200</v>
      </c>
      <c r="M60" s="54">
        <v>200</v>
      </c>
      <c r="N60" s="55">
        <f>SUM(E60:M60)</f>
        <v>1003</v>
      </c>
      <c r="O60" s="56">
        <f>N60-LARGE(E60:M60,1)-LARGE(E60:M60,2)</f>
        <v>603</v>
      </c>
      <c r="P60" s="56">
        <f>COUNTIF(E60:M60,"&lt;200")</f>
        <v>5</v>
      </c>
      <c r="Q60" s="57" t="str">
        <f>IF(ISNUMBER(SEARCH("Игорь",C60))+ISNUMBER(SEARCH("Илья",C60))+ISNUMBER(SEARCH("Никита",C60))+ISNUMBER(SEARCH("Данила",C60)),"м",IF((RIGHT(C60,1)="а")+(RIGHT(C60,1)="я")+(RIGHT(C60,1)="ь"),"ж","м"))</f>
        <v>м</v>
      </c>
      <c r="R60" s="58">
        <f>SMALL(E60:M60,1)</f>
        <v>31</v>
      </c>
      <c r="S60" s="59">
        <f>SUMIF(E60:M60,"&lt;200",E60:M60)/P60</f>
        <v>40.6</v>
      </c>
      <c r="T60" s="60">
        <f>VLOOKUP(C60,'Расчет 6'!$A$1:$D$112,2,FALSE)</f>
        <v>404.18</v>
      </c>
    </row>
    <row r="61" spans="1:20" ht="12.75">
      <c r="A61" s="50">
        <f t="shared" si="0"/>
        <v>60</v>
      </c>
      <c r="B61" s="61"/>
      <c r="C61" s="50" t="s">
        <v>241</v>
      </c>
      <c r="D61" s="50"/>
      <c r="E61" s="54">
        <v>200</v>
      </c>
      <c r="F61" s="63">
        <v>84</v>
      </c>
      <c r="G61" s="63">
        <v>80</v>
      </c>
      <c r="H61" s="63">
        <v>74</v>
      </c>
      <c r="I61" s="63">
        <v>60</v>
      </c>
      <c r="J61" s="62">
        <v>63</v>
      </c>
      <c r="K61" s="62">
        <v>57</v>
      </c>
      <c r="L61" s="54">
        <v>200</v>
      </c>
      <c r="M61" s="54">
        <v>200</v>
      </c>
      <c r="N61" s="55">
        <f>SUM(E61:M61)</f>
        <v>1018</v>
      </c>
      <c r="O61" s="56">
        <f>N61-LARGE(E61:M61,1)-LARGE(E61:M61,2)</f>
        <v>618</v>
      </c>
      <c r="P61" s="56">
        <f>COUNTIF(E61:M61,"&lt;200")</f>
        <v>6</v>
      </c>
      <c r="Q61" s="57" t="str">
        <f>IF(ISNUMBER(SEARCH("Игорь",C61))+ISNUMBER(SEARCH("Илья",C61))+ISNUMBER(SEARCH("Никита",C61))+ISNUMBER(SEARCH("Данила",C61)),"м",IF((RIGHT(C61,1)="а")+(RIGHT(C61,1)="я")+(RIGHT(C61,1)="ь"),"ж","м"))</f>
        <v>м</v>
      </c>
      <c r="R61" s="58">
        <f>SMALL(E61:M61,1)</f>
        <v>57</v>
      </c>
      <c r="S61" s="59">
        <f>SUMIF(E61:M61,"&lt;200",E61:M61)/P61</f>
        <v>69.66666666666667</v>
      </c>
      <c r="T61" s="60">
        <f>VLOOKUP(C61,'Расчет 7'!$A$1:$D$111,2,FALSE)</f>
        <v>228.13</v>
      </c>
    </row>
    <row r="62" spans="1:20" ht="12.75">
      <c r="A62" s="50">
        <f t="shared" si="0"/>
        <v>61</v>
      </c>
      <c r="B62" s="61"/>
      <c r="C62" s="50" t="s">
        <v>278</v>
      </c>
      <c r="D62" s="50" t="s">
        <v>19</v>
      </c>
      <c r="E62" s="65">
        <v>82</v>
      </c>
      <c r="F62" s="65">
        <v>120</v>
      </c>
      <c r="G62" s="65">
        <v>134</v>
      </c>
      <c r="H62" s="65">
        <v>101</v>
      </c>
      <c r="I62" s="65">
        <v>92</v>
      </c>
      <c r="J62" s="63">
        <v>79</v>
      </c>
      <c r="K62" s="63">
        <v>81</v>
      </c>
      <c r="L62" s="63">
        <v>65</v>
      </c>
      <c r="M62" s="54">
        <v>200</v>
      </c>
      <c r="N62" s="55">
        <f>SUM(E62:M62)</f>
        <v>954</v>
      </c>
      <c r="O62" s="56">
        <f>N62-LARGE(E62:M62,1)-LARGE(E62:M62,2)</f>
        <v>620</v>
      </c>
      <c r="P62" s="56">
        <f>COUNTIF(E62:M62,"&lt;200")</f>
        <v>8</v>
      </c>
      <c r="Q62" s="57" t="str">
        <f>IF(ISNUMBER(SEARCH("Игорь",C62))+ISNUMBER(SEARCH("Илья",C62))+ISNUMBER(SEARCH("Никита",C62))+ISNUMBER(SEARCH("Данила",C62)),"м",IF((RIGHT(C62,1)="а")+(RIGHT(C62,1)="я")+(RIGHT(C62,1)="ь"),"ж","м"))</f>
        <v>ж</v>
      </c>
      <c r="R62" s="58">
        <f>SMALL(E62:M62,1)</f>
        <v>65</v>
      </c>
      <c r="S62" s="59">
        <f>SUMIF(E62:M62,"&lt;200",E62:M62)/P62</f>
        <v>94.25</v>
      </c>
      <c r="T62" s="60">
        <f>VLOOKUP(C62,'Расчет 8'!$A$1:$D$109,2,FALSE)</f>
        <v>125.62</v>
      </c>
    </row>
    <row r="63" spans="1:20" ht="12.75">
      <c r="A63" s="50">
        <f t="shared" si="0"/>
        <v>62</v>
      </c>
      <c r="B63" s="61"/>
      <c r="C63" s="50" t="s">
        <v>99</v>
      </c>
      <c r="D63" s="50"/>
      <c r="E63" s="54">
        <v>200</v>
      </c>
      <c r="F63" s="53">
        <v>12</v>
      </c>
      <c r="G63" s="54">
        <v>200</v>
      </c>
      <c r="H63" s="53">
        <v>6</v>
      </c>
      <c r="I63" s="53">
        <v>2</v>
      </c>
      <c r="J63" s="54">
        <v>200</v>
      </c>
      <c r="K63" s="54">
        <v>200</v>
      </c>
      <c r="L63" s="54">
        <v>200</v>
      </c>
      <c r="M63" s="53">
        <v>2</v>
      </c>
      <c r="N63" s="55">
        <f>SUM(E63:M63)</f>
        <v>1022</v>
      </c>
      <c r="O63" s="56">
        <f>N63-LARGE(E63:M63,1)-LARGE(E63:M63,2)</f>
        <v>622</v>
      </c>
      <c r="P63" s="56">
        <f>COUNTIF(E63:M63,"&lt;200")</f>
        <v>4</v>
      </c>
      <c r="Q63" s="57" t="str">
        <f>IF(ISNUMBER(SEARCH("Игорь",C63))+ISNUMBER(SEARCH("Илья",C63))+ISNUMBER(SEARCH("Никита",C63))+ISNUMBER(SEARCH("Данила",C63)),"м",IF((RIGHT(C63,1)="а")+(RIGHT(C63,1)="я")+(RIGHT(C63,1)="ь"),"ж","м"))</f>
        <v>м</v>
      </c>
      <c r="R63" s="58">
        <f>SMALL(E63:M63,1)</f>
        <v>2</v>
      </c>
      <c r="S63" s="59">
        <f>SUMIF(E63:M63,"&lt;200",E63:M63)/P63</f>
        <v>5.5</v>
      </c>
      <c r="T63" s="60">
        <f>VLOOKUP(C63,'Расчет 9'!$A$1:$D$109,2,FALSE)</f>
        <v>746.97</v>
      </c>
    </row>
    <row r="64" spans="1:20" ht="12.75">
      <c r="A64" s="50">
        <f t="shared" si="0"/>
        <v>63</v>
      </c>
      <c r="B64" s="61"/>
      <c r="C64" s="50" t="s">
        <v>96</v>
      </c>
      <c r="D64" s="50" t="s">
        <v>63</v>
      </c>
      <c r="E64" s="62">
        <v>33</v>
      </c>
      <c r="F64" s="62">
        <v>45</v>
      </c>
      <c r="G64" s="62">
        <v>56</v>
      </c>
      <c r="H64" s="62">
        <v>44</v>
      </c>
      <c r="I64" s="62">
        <v>53</v>
      </c>
      <c r="J64" s="54">
        <v>200</v>
      </c>
      <c r="K64" s="54">
        <v>200</v>
      </c>
      <c r="L64" s="54">
        <v>200</v>
      </c>
      <c r="M64" s="54">
        <v>200</v>
      </c>
      <c r="N64" s="55">
        <f>SUM(E64:M64)</f>
        <v>1031</v>
      </c>
      <c r="O64" s="56">
        <f>N64-LARGE(E64:M64,1)-LARGE(E64:M64,2)</f>
        <v>631</v>
      </c>
      <c r="P64" s="56">
        <f>COUNTIF(E64:M64,"&lt;200")</f>
        <v>5</v>
      </c>
      <c r="Q64" s="57" t="str">
        <f>IF(ISNUMBER(SEARCH("Игорь",C64))+ISNUMBER(SEARCH("Илья",C64))+ISNUMBER(SEARCH("Никита",C64))+ISNUMBER(SEARCH("Данила",C64)),"м",IF((RIGHT(C64,1)="а")+(RIGHT(C64,1)="я")+(RIGHT(C64,1)="ь"),"ж","м"))</f>
        <v>м</v>
      </c>
      <c r="R64" s="58">
        <f>SMALL(E64:M64,1)</f>
        <v>33</v>
      </c>
      <c r="S64" s="59">
        <f>SUMIF(E64:M64,"&lt;200",E64:M64)/P64</f>
        <v>46.2</v>
      </c>
      <c r="T64" s="60">
        <f>VLOOKUP(C64,'V тур (расчет)'!$A$1:$D$91,2,FALSE)</f>
        <v>389.69</v>
      </c>
    </row>
    <row r="65" spans="1:20" ht="12.75">
      <c r="A65" s="50">
        <f t="shared" si="0"/>
        <v>64</v>
      </c>
      <c r="B65" s="61"/>
      <c r="C65" s="50" t="s">
        <v>360</v>
      </c>
      <c r="D65" s="50" t="s">
        <v>3</v>
      </c>
      <c r="E65" s="62">
        <v>37</v>
      </c>
      <c r="F65" s="62">
        <v>43</v>
      </c>
      <c r="G65" s="62">
        <v>50</v>
      </c>
      <c r="H65" s="62">
        <v>52</v>
      </c>
      <c r="I65" s="62">
        <v>52</v>
      </c>
      <c r="J65" s="54">
        <v>200</v>
      </c>
      <c r="K65" s="54">
        <v>200</v>
      </c>
      <c r="L65" s="54">
        <v>200</v>
      </c>
      <c r="M65" s="54">
        <v>200</v>
      </c>
      <c r="N65" s="55">
        <f>SUM(E65:M65)</f>
        <v>1034</v>
      </c>
      <c r="O65" s="56">
        <f>N65-LARGE(E65:M65,1)-LARGE(E65:M65,2)</f>
        <v>634</v>
      </c>
      <c r="P65" s="56">
        <f>COUNTIF(E65:M65,"&lt;200")</f>
        <v>5</v>
      </c>
      <c r="Q65" s="57" t="str">
        <f>IF(ISNUMBER(SEARCH("Игорь",C65))+ISNUMBER(SEARCH("Илья",C65))+ISNUMBER(SEARCH("Никита",C65))+ISNUMBER(SEARCH("Данила",C65)),"м",IF((RIGHT(C65,1)="а")+(RIGHT(C65,1)="я")+(RIGHT(C65,1)="ь"),"ж","м"))</f>
        <v>м</v>
      </c>
      <c r="R65" s="58">
        <f>SMALL(E65:M65,1)</f>
        <v>37</v>
      </c>
      <c r="S65" s="59">
        <f>SUMIF(E65:M65,"&lt;200",E65:M65)/P65</f>
        <v>46.8</v>
      </c>
      <c r="T65" s="60">
        <f>VLOOKUP(C65,'V тур (расчет)'!$A$1:$D$91,2,FALSE)</f>
        <v>267.52</v>
      </c>
    </row>
    <row r="66" spans="1:20" ht="12.75">
      <c r="A66" s="50">
        <f t="shared" si="0"/>
        <v>65</v>
      </c>
      <c r="B66" s="61"/>
      <c r="C66" s="50" t="s">
        <v>574</v>
      </c>
      <c r="D66" s="50"/>
      <c r="E66" s="54">
        <v>200</v>
      </c>
      <c r="F66" s="54">
        <v>200</v>
      </c>
      <c r="G66" s="54">
        <v>200</v>
      </c>
      <c r="H66" s="63">
        <v>63</v>
      </c>
      <c r="I66" s="62">
        <v>54</v>
      </c>
      <c r="J66" s="62">
        <v>58</v>
      </c>
      <c r="K66" s="62">
        <v>52</v>
      </c>
      <c r="L66" s="62">
        <v>26</v>
      </c>
      <c r="M66" s="54">
        <v>200</v>
      </c>
      <c r="N66" s="55">
        <f>SUM(E66:M66)</f>
        <v>1053</v>
      </c>
      <c r="O66" s="56">
        <f>N66-LARGE(E66:M66,1)-LARGE(E66:M66,2)</f>
        <v>653</v>
      </c>
      <c r="P66" s="56">
        <f>COUNTIF(E66:M66,"&lt;200")</f>
        <v>5</v>
      </c>
      <c r="Q66" s="57" t="str">
        <f>IF(ISNUMBER(SEARCH("Игорь",C66))+ISNUMBER(SEARCH("Илья",C66))+ISNUMBER(SEARCH("Никита",C66))+ISNUMBER(SEARCH("Данила",C66)),"м",IF((RIGHT(C66,1)="а")+(RIGHT(C66,1)="я")+(RIGHT(C66,1)="ь"),"ж","м"))</f>
        <v>м</v>
      </c>
      <c r="R66" s="58">
        <f>SMALL(E66:M66,1)</f>
        <v>26</v>
      </c>
      <c r="S66" s="59">
        <f>SUMIF(E66:M66,"&lt;200",E66:M66)/P66</f>
        <v>50.6</v>
      </c>
      <c r="T66" s="60">
        <f>VLOOKUP(C66,'Расчет 8'!$A$1:$D$109,2,FALSE)</f>
        <v>342.51</v>
      </c>
    </row>
    <row r="67" spans="1:20" ht="12.75">
      <c r="A67" s="50">
        <f t="shared" si="0"/>
        <v>66</v>
      </c>
      <c r="B67" s="61"/>
      <c r="C67" s="50" t="s">
        <v>575</v>
      </c>
      <c r="D67" s="50" t="s">
        <v>140</v>
      </c>
      <c r="E67" s="54">
        <v>200</v>
      </c>
      <c r="F67" s="54">
        <v>200</v>
      </c>
      <c r="G67" s="54">
        <v>200</v>
      </c>
      <c r="H67" s="53">
        <v>8</v>
      </c>
      <c r="I67" s="53">
        <v>13</v>
      </c>
      <c r="J67" s="54">
        <v>200</v>
      </c>
      <c r="K67" s="53">
        <v>25</v>
      </c>
      <c r="L67" s="53">
        <v>13</v>
      </c>
      <c r="M67" s="54">
        <v>200</v>
      </c>
      <c r="N67" s="55">
        <f>SUM(E67:M67)</f>
        <v>1059</v>
      </c>
      <c r="O67" s="56">
        <f>N67-LARGE(E67:M67,1)-LARGE(E67:M67,2)</f>
        <v>659</v>
      </c>
      <c r="P67" s="56">
        <f>COUNTIF(E67:M67,"&lt;200")</f>
        <v>4</v>
      </c>
      <c r="Q67" s="57" t="str">
        <f>IF(ISNUMBER(SEARCH("Игорь",C67))+ISNUMBER(SEARCH("Илья",C67))+ISNUMBER(SEARCH("Никита",C67))+ISNUMBER(SEARCH("Данила",C67)),"м",IF((RIGHT(C67,1)="а")+(RIGHT(C67,1)="я")+(RIGHT(C67,1)="ь"),"ж","м"))</f>
        <v>ж</v>
      </c>
      <c r="R67" s="58">
        <f>SMALL(E67:M67,1)</f>
        <v>8</v>
      </c>
      <c r="S67" s="59">
        <f>SUMIF(E67:M67,"&lt;200",E67:M67)/P67</f>
        <v>14.75</v>
      </c>
      <c r="T67" s="60">
        <f>VLOOKUP(C67,'Расчет 8'!$A$1:$D$109,2,FALSE)</f>
        <v>637.16</v>
      </c>
    </row>
    <row r="68" spans="1:20" ht="12.75">
      <c r="A68" s="50">
        <f t="shared" si="0"/>
        <v>67</v>
      </c>
      <c r="B68" s="61"/>
      <c r="C68" s="50" t="s">
        <v>29</v>
      </c>
      <c r="D68" s="50"/>
      <c r="E68" s="54">
        <v>200</v>
      </c>
      <c r="F68" s="54">
        <v>200</v>
      </c>
      <c r="G68" s="54">
        <v>200</v>
      </c>
      <c r="H68" s="53">
        <v>15</v>
      </c>
      <c r="I68" s="54">
        <v>200</v>
      </c>
      <c r="J68" s="54">
        <v>200</v>
      </c>
      <c r="K68" s="53">
        <v>13</v>
      </c>
      <c r="L68" s="53">
        <v>16</v>
      </c>
      <c r="M68" s="53">
        <v>20</v>
      </c>
      <c r="N68" s="55">
        <f>SUM(E68:M68)</f>
        <v>1064</v>
      </c>
      <c r="O68" s="56">
        <f>N68-LARGE(E68:M68,1)-LARGE(E68:M68,2)</f>
        <v>664</v>
      </c>
      <c r="P68" s="56">
        <f>COUNTIF(E68:M68,"&lt;200")</f>
        <v>4</v>
      </c>
      <c r="Q68" s="57" t="str">
        <f>IF(ISNUMBER(SEARCH("Игорь",C68))+ISNUMBER(SEARCH("Илья",C68))+ISNUMBER(SEARCH("Никита",C68))+ISNUMBER(SEARCH("Данила",C68)),"м",IF((RIGHT(C68,1)="а")+(RIGHT(C68,1)="я")+(RIGHT(C68,1)="ь"),"ж","м"))</f>
        <v>м</v>
      </c>
      <c r="R68" s="58">
        <f>SMALL(E68:M68,1)</f>
        <v>13</v>
      </c>
      <c r="S68" s="59">
        <f>SUMIF(E68:M68,"&lt;200",E68:M68)/P68</f>
        <v>16</v>
      </c>
      <c r="T68" s="60">
        <f>VLOOKUP(C68,'Расчет 9'!$A$1:$D$109,2,FALSE)</f>
        <v>565.51</v>
      </c>
    </row>
    <row r="69" spans="1:20" ht="12.75">
      <c r="A69" s="50">
        <f aca="true" t="shared" si="1" ref="A69:A136">A68+1</f>
        <v>68</v>
      </c>
      <c r="B69" s="61"/>
      <c r="C69" s="50" t="s">
        <v>160</v>
      </c>
      <c r="D69" s="50" t="s">
        <v>24</v>
      </c>
      <c r="E69" s="63">
        <v>72</v>
      </c>
      <c r="F69" s="63">
        <v>94</v>
      </c>
      <c r="G69" s="54">
        <v>200</v>
      </c>
      <c r="H69" s="63">
        <v>77</v>
      </c>
      <c r="I69" s="54">
        <v>200</v>
      </c>
      <c r="J69" s="63">
        <v>83</v>
      </c>
      <c r="K69" s="63">
        <v>82</v>
      </c>
      <c r="L69" s="63">
        <v>58</v>
      </c>
      <c r="M69" s="54">
        <v>200</v>
      </c>
      <c r="N69" s="55">
        <f>SUM(E69:M69)</f>
        <v>1066</v>
      </c>
      <c r="O69" s="56">
        <f>N69-LARGE(E69:M69,1)-LARGE(E69:M69,2)</f>
        <v>666</v>
      </c>
      <c r="P69" s="56">
        <f>COUNTIF(E69:M69,"&lt;200")</f>
        <v>6</v>
      </c>
      <c r="Q69" s="57" t="str">
        <f>IF(ISNUMBER(SEARCH("Игорь",C69))+ISNUMBER(SEARCH("Илья",C69))+ISNUMBER(SEARCH("Никита",C69))+ISNUMBER(SEARCH("Данила",C69)),"м",IF((RIGHT(C69,1)="а")+(RIGHT(C69,1)="я")+(RIGHT(C69,1)="ь"),"ж","м"))</f>
        <v>ж</v>
      </c>
      <c r="R69" s="58">
        <f>SMALL(E69:M69,1)</f>
        <v>58</v>
      </c>
      <c r="S69" s="59">
        <f>SUMIF(E69:M69,"&lt;200",E69:M69)/P69</f>
        <v>77.66666666666667</v>
      </c>
      <c r="T69" s="60">
        <f>VLOOKUP(C69,'Расчет 8'!$A$1:$D$109,2,FALSE)</f>
        <v>161.11</v>
      </c>
    </row>
    <row r="70" spans="1:20" ht="12.75">
      <c r="A70" s="50">
        <f t="shared" si="1"/>
        <v>69</v>
      </c>
      <c r="B70" s="61"/>
      <c r="C70" s="50" t="s">
        <v>203</v>
      </c>
      <c r="D70" s="50"/>
      <c r="E70" s="54">
        <v>200</v>
      </c>
      <c r="F70" s="54">
        <v>200</v>
      </c>
      <c r="G70" s="54">
        <v>200</v>
      </c>
      <c r="H70" s="63">
        <v>83</v>
      </c>
      <c r="I70" s="63">
        <v>85</v>
      </c>
      <c r="J70" s="63">
        <v>88</v>
      </c>
      <c r="K70" s="65">
        <v>91</v>
      </c>
      <c r="L70" s="65">
        <v>68</v>
      </c>
      <c r="M70" s="63">
        <v>53</v>
      </c>
      <c r="N70" s="55">
        <f>SUM(E70:M70)</f>
        <v>1068</v>
      </c>
      <c r="O70" s="56">
        <f>N70-LARGE(E70:M70,1)-LARGE(E70:M70,2)</f>
        <v>668</v>
      </c>
      <c r="P70" s="56">
        <f>COUNTIF(E70:M70,"&lt;200")</f>
        <v>6</v>
      </c>
      <c r="Q70" s="57" t="str">
        <f>IF(ISNUMBER(SEARCH("Игорь",C70))+ISNUMBER(SEARCH("Илья",C70))+ISNUMBER(SEARCH("Никита",C70))+ISNUMBER(SEARCH("Данила",C70)),"м",IF((RIGHT(C70,1)="а")+(RIGHT(C70,1)="я")+(RIGHT(C70,1)="ь"),"ж","м"))</f>
        <v>ж</v>
      </c>
      <c r="R70" s="58">
        <f>SMALL(E70:M70,1)</f>
        <v>53</v>
      </c>
      <c r="S70" s="59">
        <f>SUMIF(E70:M70,"&lt;200",E70:M70)/P70</f>
        <v>78</v>
      </c>
      <c r="T70" s="60">
        <f>VLOOKUP(C70,'Расчет 9'!$A$1:$D$109,2,FALSE)</f>
        <v>167.52</v>
      </c>
    </row>
    <row r="71" spans="1:20" ht="12.75">
      <c r="A71" s="50">
        <f t="shared" si="1"/>
        <v>70</v>
      </c>
      <c r="B71" s="61"/>
      <c r="C71" s="50" t="s">
        <v>243</v>
      </c>
      <c r="D71" s="50"/>
      <c r="E71" s="54">
        <v>200</v>
      </c>
      <c r="F71" s="54">
        <v>200</v>
      </c>
      <c r="G71" s="53">
        <v>29</v>
      </c>
      <c r="H71" s="53">
        <v>26</v>
      </c>
      <c r="I71" s="54">
        <v>200</v>
      </c>
      <c r="J71" s="53">
        <v>18</v>
      </c>
      <c r="K71" s="54">
        <v>200</v>
      </c>
      <c r="L71" s="53">
        <v>15</v>
      </c>
      <c r="M71" s="54">
        <v>200</v>
      </c>
      <c r="N71" s="55">
        <f>SUM(E71:M71)</f>
        <v>1088</v>
      </c>
      <c r="O71" s="56">
        <f>N71-LARGE(E71:M71,1)-LARGE(E71:M71,2)</f>
        <v>688</v>
      </c>
      <c r="P71" s="56">
        <f>COUNTIF(E71:M71,"&lt;200")</f>
        <v>4</v>
      </c>
      <c r="Q71" s="57" t="str">
        <f>IF(ISNUMBER(SEARCH("Игорь",C71))+ISNUMBER(SEARCH("Илья",C71))+ISNUMBER(SEARCH("Никита",C71))+ISNUMBER(SEARCH("Данила",C71)),"м",IF((RIGHT(C71,1)="а")+(RIGHT(C71,1)="я")+(RIGHT(C71,1)="ь"),"ж","м"))</f>
        <v>м</v>
      </c>
      <c r="R71" s="58">
        <f>SMALL(E71:M71,1)</f>
        <v>15</v>
      </c>
      <c r="S71" s="59">
        <f>SUMIF(E71:M71,"&lt;200",E71:M71)/P71</f>
        <v>22</v>
      </c>
      <c r="T71" s="60">
        <f>VLOOKUP(C71,'Расчет 8'!$A$1:$D$109,2,FALSE)</f>
        <v>562.43</v>
      </c>
    </row>
    <row r="72" spans="1:20" ht="12.75">
      <c r="A72" s="50">
        <f t="shared" si="1"/>
        <v>71</v>
      </c>
      <c r="B72" s="61"/>
      <c r="C72" s="50" t="s">
        <v>576</v>
      </c>
      <c r="D72" s="50"/>
      <c r="E72" s="54">
        <v>200</v>
      </c>
      <c r="F72" s="54">
        <v>200</v>
      </c>
      <c r="G72" s="54">
        <v>200</v>
      </c>
      <c r="H72" s="53">
        <v>23</v>
      </c>
      <c r="I72" s="53">
        <v>26</v>
      </c>
      <c r="J72" s="53">
        <v>21</v>
      </c>
      <c r="K72" s="54">
        <v>200</v>
      </c>
      <c r="L72" s="54">
        <v>200</v>
      </c>
      <c r="M72" s="53">
        <v>27</v>
      </c>
      <c r="N72" s="55">
        <f>SUM(E72:M72)</f>
        <v>1097</v>
      </c>
      <c r="O72" s="56">
        <f>N72-LARGE(E72:M72,1)-LARGE(E72:M72,2)</f>
        <v>697</v>
      </c>
      <c r="P72" s="56">
        <f>COUNTIF(E72:M72,"&lt;200")</f>
        <v>4</v>
      </c>
      <c r="Q72" s="57" t="str">
        <f>IF(ISNUMBER(SEARCH("Игорь",C72))+ISNUMBER(SEARCH("Илья",C72))+ISNUMBER(SEARCH("Никита",C72))+ISNUMBER(SEARCH("Данила",C72)),"м",IF((RIGHT(C72,1)="а")+(RIGHT(C72,1)="я")+(RIGHT(C72,1)="ь"),"ж","м"))</f>
        <v>м</v>
      </c>
      <c r="R72" s="58">
        <f>SMALL(E72:M72,1)</f>
        <v>21</v>
      </c>
      <c r="S72" s="59">
        <f>SUMIF(E72:M72,"&lt;200",E72:M72)/P72</f>
        <v>24.25</v>
      </c>
      <c r="T72" s="60">
        <f>VLOOKUP(C72,'Расчет 9'!$A$1:$D$109,2,FALSE)</f>
        <v>405.53</v>
      </c>
    </row>
    <row r="73" spans="1:20" ht="12.75">
      <c r="A73" s="50">
        <f t="shared" si="1"/>
        <v>72</v>
      </c>
      <c r="B73" s="61"/>
      <c r="C73" s="50" t="s">
        <v>79</v>
      </c>
      <c r="D73" s="50" t="s">
        <v>577</v>
      </c>
      <c r="E73" s="54">
        <v>200</v>
      </c>
      <c r="F73" s="65">
        <v>113</v>
      </c>
      <c r="G73" s="65">
        <v>116</v>
      </c>
      <c r="H73" s="65">
        <v>95</v>
      </c>
      <c r="I73" s="65">
        <v>104</v>
      </c>
      <c r="J73" s="65">
        <v>98</v>
      </c>
      <c r="K73" s="65">
        <v>98</v>
      </c>
      <c r="L73" s="65">
        <v>76</v>
      </c>
      <c r="M73" s="54">
        <v>200</v>
      </c>
      <c r="N73" s="55">
        <f>SUM(E73:M73)</f>
        <v>1100</v>
      </c>
      <c r="O73" s="56">
        <f>N73-LARGE(E73:M73,1)-LARGE(E73:M73,2)</f>
        <v>700</v>
      </c>
      <c r="P73" s="56">
        <f>COUNTIF(E73:M73,"&lt;200")</f>
        <v>7</v>
      </c>
      <c r="Q73" s="57" t="str">
        <f>IF(ISNUMBER(SEARCH("Игорь",C73))+ISNUMBER(SEARCH("Илья",C73))+ISNUMBER(SEARCH("Никита",C73))+ISNUMBER(SEARCH("Данила",C73)),"м",IF((RIGHT(C73,1)="а")+(RIGHT(C73,1)="я")+(RIGHT(C73,1)="ь"),"ж","м"))</f>
        <v>ж</v>
      </c>
      <c r="R73" s="58">
        <f>SMALL(E73:M73,1)</f>
        <v>76</v>
      </c>
      <c r="S73" s="59">
        <f>SUMIF(E73:M73,"&lt;200",E73:M73)/P73</f>
        <v>100</v>
      </c>
      <c r="T73" s="60">
        <f>VLOOKUP(C73,'Расчет 8'!$A$1:$D$109,2,FALSE)</f>
        <v>116.44</v>
      </c>
    </row>
    <row r="74" spans="1:20" ht="12.75">
      <c r="A74" s="50">
        <f t="shared" si="1"/>
        <v>73</v>
      </c>
      <c r="B74" s="61"/>
      <c r="C74" s="50" t="s">
        <v>314</v>
      </c>
      <c r="D74" s="50" t="s">
        <v>140</v>
      </c>
      <c r="E74" s="62">
        <v>27</v>
      </c>
      <c r="F74" s="53">
        <v>27</v>
      </c>
      <c r="G74" s="54">
        <v>200</v>
      </c>
      <c r="H74" s="53">
        <v>30</v>
      </c>
      <c r="I74" s="54">
        <v>200</v>
      </c>
      <c r="J74" s="53">
        <v>24</v>
      </c>
      <c r="K74" s="54">
        <v>200</v>
      </c>
      <c r="L74" s="54">
        <v>200</v>
      </c>
      <c r="M74" s="54">
        <v>200</v>
      </c>
      <c r="N74" s="55">
        <f>SUM(E74:M74)</f>
        <v>1108</v>
      </c>
      <c r="O74" s="56">
        <f>N74-LARGE(E74:M74,1)-LARGE(E74:M74,2)</f>
        <v>708</v>
      </c>
      <c r="P74" s="56">
        <f>COUNTIF(E74:M74,"&lt;200")</f>
        <v>4</v>
      </c>
      <c r="Q74" s="57" t="str">
        <f>IF(ISNUMBER(SEARCH("Игорь",C74))+ISNUMBER(SEARCH("Илья",C74))+ISNUMBER(SEARCH("Никита",C74))+ISNUMBER(SEARCH("Данила",C74)),"м",IF((RIGHT(C74,1)="а")+(RIGHT(C74,1)="я")+(RIGHT(C74,1)="ь"),"ж","м"))</f>
        <v>м</v>
      </c>
      <c r="R74" s="58">
        <f>SMALL(E74:M74,1)</f>
        <v>24</v>
      </c>
      <c r="S74" s="59">
        <f>SUMIF(E74:M74,"&lt;200",E74:M74)/P74</f>
        <v>27</v>
      </c>
      <c r="T74" s="60">
        <f>VLOOKUP(C74,'Расчет 6'!$A$1:$D$112,2,FALSE)</f>
        <v>529.66</v>
      </c>
    </row>
    <row r="75" spans="1:20" ht="12.75">
      <c r="A75" s="50">
        <f t="shared" si="1"/>
        <v>74</v>
      </c>
      <c r="B75" s="61"/>
      <c r="C75" s="50" t="s">
        <v>207</v>
      </c>
      <c r="D75" s="50"/>
      <c r="E75" s="54">
        <v>200</v>
      </c>
      <c r="F75" s="54">
        <v>200</v>
      </c>
      <c r="G75" s="53">
        <v>23</v>
      </c>
      <c r="H75" s="54">
        <v>200</v>
      </c>
      <c r="I75" s="53">
        <v>30</v>
      </c>
      <c r="J75" s="53">
        <v>39</v>
      </c>
      <c r="K75" s="53">
        <v>27</v>
      </c>
      <c r="L75" s="54">
        <v>200</v>
      </c>
      <c r="M75" s="54">
        <v>200</v>
      </c>
      <c r="N75" s="55">
        <f>SUM(E75:M75)</f>
        <v>1119</v>
      </c>
      <c r="O75" s="56">
        <f>N75-LARGE(E75:M75,1)-LARGE(E75:M75,2)</f>
        <v>719</v>
      </c>
      <c r="P75" s="56">
        <f>COUNTIF(E75:M75,"&lt;200")</f>
        <v>4</v>
      </c>
      <c r="Q75" s="57" t="str">
        <f>IF(ISNUMBER(SEARCH("Игорь",C75))+ISNUMBER(SEARCH("Илья",C75))+ISNUMBER(SEARCH("Никита",C75))+ISNUMBER(SEARCH("Данила",C75)),"м",IF((RIGHT(C75,1)="а")+(RIGHT(C75,1)="я")+(RIGHT(C75,1)="ь"),"ж","м"))</f>
        <v>м</v>
      </c>
      <c r="R75" s="58">
        <f>SMALL(E75:M75,1)</f>
        <v>23</v>
      </c>
      <c r="S75" s="59">
        <f>SUMIF(E75:M75,"&lt;200",E75:M75)/P75</f>
        <v>29.75</v>
      </c>
      <c r="T75" s="60">
        <f>VLOOKUP(C75,'Расчет 7'!$A$1:$D$111,2,FALSE)</f>
        <v>477.01</v>
      </c>
    </row>
    <row r="76" spans="1:20" ht="12.75">
      <c r="A76" s="50">
        <f t="shared" si="1"/>
        <v>75</v>
      </c>
      <c r="B76" s="61"/>
      <c r="C76" s="50" t="s">
        <v>227</v>
      </c>
      <c r="D76" s="50" t="s">
        <v>80</v>
      </c>
      <c r="E76" s="65">
        <v>88</v>
      </c>
      <c r="F76" s="65">
        <v>116</v>
      </c>
      <c r="G76" s="65">
        <v>124</v>
      </c>
      <c r="H76" s="54">
        <v>200</v>
      </c>
      <c r="I76" s="65">
        <v>112</v>
      </c>
      <c r="J76" s="65">
        <v>103</v>
      </c>
      <c r="K76" s="65">
        <v>93</v>
      </c>
      <c r="L76" s="65">
        <v>86</v>
      </c>
      <c r="M76" s="54">
        <v>200</v>
      </c>
      <c r="N76" s="55">
        <f>SUM(E76:M76)</f>
        <v>1122</v>
      </c>
      <c r="O76" s="56">
        <f>N76-LARGE(E76:M76,1)-LARGE(E76:M76,2)</f>
        <v>722</v>
      </c>
      <c r="P76" s="56">
        <f>COUNTIF(E76:M76,"&lt;200")</f>
        <v>7</v>
      </c>
      <c r="Q76" s="57" t="str">
        <f>IF(ISNUMBER(SEARCH("Игорь",C76))+ISNUMBER(SEARCH("Илья",C76))+ISNUMBER(SEARCH("Никита",C76))+ISNUMBER(SEARCH("Данила",C76)),"м",IF((RIGHT(C76,1)="а")+(RIGHT(C76,1)="я")+(RIGHT(C76,1)="ь"),"ж","м"))</f>
        <v>м</v>
      </c>
      <c r="R76" s="58">
        <f>SMALL(E76:M76,1)</f>
        <v>86</v>
      </c>
      <c r="S76" s="59">
        <f>SUMIF(E76:M76,"&lt;200",E76:M76)/P76</f>
        <v>103.14285714285714</v>
      </c>
      <c r="T76" s="60">
        <f>VLOOKUP(C76,'Расчет 8'!$A$1:$D$109,2,FALSE)</f>
        <v>77.2</v>
      </c>
    </row>
    <row r="77" spans="1:20" ht="12.75">
      <c r="A77" s="50">
        <f t="shared" si="1"/>
        <v>76</v>
      </c>
      <c r="B77" s="61"/>
      <c r="C77" s="50" t="s">
        <v>457</v>
      </c>
      <c r="D77" s="50"/>
      <c r="E77" s="54">
        <v>200</v>
      </c>
      <c r="F77" s="62">
        <v>38</v>
      </c>
      <c r="G77" s="53">
        <v>25</v>
      </c>
      <c r="H77" s="53">
        <v>27</v>
      </c>
      <c r="I77" s="54">
        <v>200</v>
      </c>
      <c r="J77" s="53">
        <v>36</v>
      </c>
      <c r="K77" s="54">
        <v>200</v>
      </c>
      <c r="L77" s="54">
        <v>200</v>
      </c>
      <c r="M77" s="54">
        <v>200</v>
      </c>
      <c r="N77" s="55">
        <f>SUM(E77:M77)</f>
        <v>1126</v>
      </c>
      <c r="O77" s="56">
        <f>N77-LARGE(E77:M77,1)-LARGE(E77:M77,2)</f>
        <v>726</v>
      </c>
      <c r="P77" s="56">
        <f>COUNTIF(E77:M77,"&lt;200")</f>
        <v>4</v>
      </c>
      <c r="Q77" s="57" t="str">
        <f>IF(ISNUMBER(SEARCH("Игорь",C77))+ISNUMBER(SEARCH("Илья",C77))+ISNUMBER(SEARCH("Никита",C77))+ISNUMBER(SEARCH("Данила",C77)),"м",IF((RIGHT(C77,1)="а")+(RIGHT(C77,1)="я")+(RIGHT(C77,1)="ь"),"ж","м"))</f>
        <v>ж</v>
      </c>
      <c r="R77" s="58">
        <f>SMALL(E77:M77,1)</f>
        <v>25</v>
      </c>
      <c r="S77" s="59">
        <f>SUMIF(E77:M77,"&lt;200",E77:M77)/P77</f>
        <v>31.5</v>
      </c>
      <c r="T77" s="60">
        <f>VLOOKUP(C77,'Расчет 6'!$A$1:$D$112,2,FALSE)</f>
        <v>457.1</v>
      </c>
    </row>
    <row r="78" spans="1:20" ht="12.75">
      <c r="A78" s="50">
        <f t="shared" si="1"/>
        <v>77</v>
      </c>
      <c r="B78" s="61"/>
      <c r="C78" s="50" t="s">
        <v>214</v>
      </c>
      <c r="D78" s="50" t="s">
        <v>9</v>
      </c>
      <c r="E78" s="63">
        <v>47</v>
      </c>
      <c r="F78" s="62">
        <v>62</v>
      </c>
      <c r="G78" s="63">
        <v>87</v>
      </c>
      <c r="H78" s="63">
        <v>70</v>
      </c>
      <c r="I78" s="63">
        <v>70</v>
      </c>
      <c r="J78" s="54">
        <v>200</v>
      </c>
      <c r="K78" s="54">
        <v>200</v>
      </c>
      <c r="L78" s="54">
        <v>200</v>
      </c>
      <c r="M78" s="54">
        <v>200</v>
      </c>
      <c r="N78" s="55">
        <f>SUM(E78:M78)</f>
        <v>1136</v>
      </c>
      <c r="O78" s="56">
        <f>N78-LARGE(E78:M78,1)-LARGE(E78:M78,2)</f>
        <v>736</v>
      </c>
      <c r="P78" s="56">
        <f>COUNTIF(E78:M78,"&lt;200")</f>
        <v>5</v>
      </c>
      <c r="Q78" s="57" t="str">
        <f>IF(ISNUMBER(SEARCH("Игорь",C78))+ISNUMBER(SEARCH("Илья",C78))+ISNUMBER(SEARCH("Никита",C78))+ISNUMBER(SEARCH("Данила",C78)),"м",IF((RIGHT(C78,1)="а")+(RIGHT(C78,1)="я")+(RIGHT(C78,1)="ь"),"ж","м"))</f>
        <v>м</v>
      </c>
      <c r="R78" s="58">
        <f>SMALL(E78:M78,1)</f>
        <v>47</v>
      </c>
      <c r="S78" s="59">
        <f>SUMIF(E78:M78,"&lt;200",E78:M78)/P78</f>
        <v>67.2</v>
      </c>
      <c r="T78" s="60">
        <f>VLOOKUP(C78,'V тур (расчет)'!$A$1:$D$91,2,FALSE)</f>
        <v>225.32</v>
      </c>
    </row>
    <row r="79" spans="1:20" ht="12.75">
      <c r="A79" s="50">
        <f t="shared" si="1"/>
        <v>78</v>
      </c>
      <c r="B79" s="61"/>
      <c r="C79" s="50" t="s">
        <v>130</v>
      </c>
      <c r="D79" s="50" t="s">
        <v>131</v>
      </c>
      <c r="E79" s="63">
        <v>48</v>
      </c>
      <c r="F79" s="54">
        <v>200</v>
      </c>
      <c r="G79" s="63">
        <v>82</v>
      </c>
      <c r="H79" s="54">
        <v>200</v>
      </c>
      <c r="I79" s="63">
        <v>77</v>
      </c>
      <c r="J79" s="63">
        <v>75</v>
      </c>
      <c r="K79" s="63">
        <v>69</v>
      </c>
      <c r="L79" s="54">
        <v>200</v>
      </c>
      <c r="M79" s="54">
        <v>200</v>
      </c>
      <c r="N79" s="55">
        <f>SUM(E79:M79)</f>
        <v>1151</v>
      </c>
      <c r="O79" s="56">
        <f>N79-LARGE(E79:M79,1)-LARGE(E79:M79,2)</f>
        <v>751</v>
      </c>
      <c r="P79" s="56">
        <f>COUNTIF(E79:M79,"&lt;200")</f>
        <v>5</v>
      </c>
      <c r="Q79" s="57" t="str">
        <f>IF(ISNUMBER(SEARCH("Игорь",C79))+ISNUMBER(SEARCH("Илья",C79))+ISNUMBER(SEARCH("Никита",C79))+ISNUMBER(SEARCH("Данила",C79)),"м",IF((RIGHT(C79,1)="а")+(RIGHT(C79,1)="я")+(RIGHT(C79,1)="ь"),"ж","м"))</f>
        <v>м</v>
      </c>
      <c r="R79" s="58">
        <f>SMALL(E79:M79,1)</f>
        <v>48</v>
      </c>
      <c r="S79" s="59">
        <f>SUMIF(E79:M79,"&lt;200",E79:M79)/P79</f>
        <v>70.2</v>
      </c>
      <c r="T79" s="60">
        <f>VLOOKUP(C79,'Расчет 7'!$A$1:$D$111,2,FALSE)</f>
        <v>208.97</v>
      </c>
    </row>
    <row r="80" spans="1:20" ht="12.75">
      <c r="A80" s="50">
        <f t="shared" si="1"/>
        <v>79</v>
      </c>
      <c r="B80" s="61"/>
      <c r="C80" s="50" t="s">
        <v>510</v>
      </c>
      <c r="D80" s="50" t="s">
        <v>17</v>
      </c>
      <c r="E80" s="63">
        <v>74</v>
      </c>
      <c r="F80" s="54">
        <v>200</v>
      </c>
      <c r="G80" s="65">
        <v>111</v>
      </c>
      <c r="H80" s="65">
        <v>96</v>
      </c>
      <c r="I80" s="65">
        <v>90</v>
      </c>
      <c r="J80" s="63">
        <v>86</v>
      </c>
      <c r="K80" s="65">
        <v>102</v>
      </c>
      <c r="L80" s="54">
        <v>200</v>
      </c>
      <c r="M80" s="54">
        <v>200</v>
      </c>
      <c r="N80" s="55">
        <f>SUM(E80:M80)</f>
        <v>1159</v>
      </c>
      <c r="O80" s="56">
        <f>N80-LARGE(E80:M80,1)-LARGE(E80:M80,2)</f>
        <v>759</v>
      </c>
      <c r="P80" s="56">
        <f>COUNTIF(E80:M80,"&lt;200")</f>
        <v>6</v>
      </c>
      <c r="Q80" s="57" t="str">
        <f>IF(ISNUMBER(SEARCH("Игорь",C80))+ISNUMBER(SEARCH("Илья",C80))+ISNUMBER(SEARCH("Никита",C80))+ISNUMBER(SEARCH("Данила",C80)),"м",IF((RIGHT(C80,1)="а")+(RIGHT(C80,1)="я")+(RIGHT(C80,1)="ь"),"ж","м"))</f>
        <v>м</v>
      </c>
      <c r="R80" s="58">
        <f>SMALL(E80:M80,1)</f>
        <v>74</v>
      </c>
      <c r="S80" s="59">
        <f>SUMIF(E80:M80,"&lt;200",E80:M80)/P80</f>
        <v>93.16666666666667</v>
      </c>
      <c r="T80" s="60">
        <f>VLOOKUP(C80,'Расчет 7'!$A$1:$D$111,2,FALSE)</f>
        <v>121.26</v>
      </c>
    </row>
    <row r="81" spans="1:20" ht="12.75">
      <c r="A81" s="50">
        <f t="shared" si="1"/>
        <v>80</v>
      </c>
      <c r="B81" s="61"/>
      <c r="C81" s="50" t="s">
        <v>313</v>
      </c>
      <c r="D81" s="50" t="s">
        <v>520</v>
      </c>
      <c r="E81" s="54">
        <v>200</v>
      </c>
      <c r="F81" s="65">
        <v>112</v>
      </c>
      <c r="G81" s="65">
        <v>131</v>
      </c>
      <c r="H81" s="65">
        <v>107</v>
      </c>
      <c r="I81" s="65">
        <v>117</v>
      </c>
      <c r="J81" s="65">
        <v>108</v>
      </c>
      <c r="K81" s="65">
        <v>105</v>
      </c>
      <c r="L81" s="65">
        <v>79</v>
      </c>
      <c r="M81" s="54">
        <v>200</v>
      </c>
      <c r="N81" s="55">
        <f>SUM(E81:M81)</f>
        <v>1159</v>
      </c>
      <c r="O81" s="56">
        <f>N81-LARGE(E81:M81,1)-LARGE(E81:M81,2)</f>
        <v>759</v>
      </c>
      <c r="P81" s="56">
        <f>COUNTIF(E81:M81,"&lt;200")</f>
        <v>7</v>
      </c>
      <c r="Q81" s="57" t="str">
        <f>IF(ISNUMBER(SEARCH("Игорь",C81))+ISNUMBER(SEARCH("Илья",C81))+ISNUMBER(SEARCH("Никита",C81))+ISNUMBER(SEARCH("Данила",C81)),"м",IF((RIGHT(C81,1)="а")+(RIGHT(C81,1)="я")+(RIGHT(C81,1)="ь"),"ж","м"))</f>
        <v>ж</v>
      </c>
      <c r="R81" s="58">
        <f>SMALL(E81:M81,1)</f>
        <v>79</v>
      </c>
      <c r="S81" s="59">
        <f>SUMIF(E81:M81,"&lt;200",E81:M81)/P81</f>
        <v>108.42857142857143</v>
      </c>
      <c r="T81" s="60">
        <f>VLOOKUP(C81,'Расчет 8'!$A$1:$D$109,2,FALSE)</f>
        <v>83.16</v>
      </c>
    </row>
    <row r="82" spans="1:20" ht="12.75">
      <c r="A82" s="50">
        <f t="shared" si="1"/>
        <v>81</v>
      </c>
      <c r="B82" s="61"/>
      <c r="C82" s="50" t="s">
        <v>292</v>
      </c>
      <c r="D82" s="50" t="s">
        <v>80</v>
      </c>
      <c r="E82" s="62">
        <v>30</v>
      </c>
      <c r="F82" s="62">
        <v>44</v>
      </c>
      <c r="G82" s="54">
        <v>200</v>
      </c>
      <c r="H82" s="54">
        <v>200</v>
      </c>
      <c r="I82" s="62">
        <v>38</v>
      </c>
      <c r="J82" s="62">
        <v>56</v>
      </c>
      <c r="K82" s="54">
        <v>200</v>
      </c>
      <c r="L82" s="54">
        <v>200</v>
      </c>
      <c r="M82" s="54">
        <v>200</v>
      </c>
      <c r="N82" s="55">
        <f>SUM(E82:M82)</f>
        <v>1168</v>
      </c>
      <c r="O82" s="56">
        <f>N82-LARGE(E82:M82,1)-LARGE(E82:M82,2)</f>
        <v>768</v>
      </c>
      <c r="P82" s="56">
        <f>COUNTIF(E82:M82,"&lt;200")</f>
        <v>4</v>
      </c>
      <c r="Q82" s="57" t="str">
        <f>IF(ISNUMBER(SEARCH("Игорь",C82))+ISNUMBER(SEARCH("Илья",C82))+ISNUMBER(SEARCH("Никита",C82))+ISNUMBER(SEARCH("Данила",C82)),"м",IF((RIGHT(C82,1)="а")+(RIGHT(C82,1)="я")+(RIGHT(C82,1)="ь"),"ж","м"))</f>
        <v>м</v>
      </c>
      <c r="R82" s="58">
        <f>SMALL(E82:M82,1)</f>
        <v>30</v>
      </c>
      <c r="S82" s="59">
        <f>SUMIF(E82:M82,"&lt;200",E82:M82)/P82</f>
        <v>42</v>
      </c>
      <c r="T82" s="60">
        <f>VLOOKUP(C82,'Расчет 6'!$A$1:$D$112,2,FALSE)</f>
        <v>386.44</v>
      </c>
    </row>
    <row r="83" spans="1:20" ht="12.75">
      <c r="A83" s="50">
        <f t="shared" si="1"/>
        <v>82</v>
      </c>
      <c r="B83" s="61"/>
      <c r="C83" s="50" t="s">
        <v>295</v>
      </c>
      <c r="D83" s="50" t="s">
        <v>138</v>
      </c>
      <c r="E83" s="62">
        <v>34</v>
      </c>
      <c r="F83" s="62">
        <v>49</v>
      </c>
      <c r="G83" s="62">
        <v>40</v>
      </c>
      <c r="H83" s="62">
        <v>48</v>
      </c>
      <c r="I83" s="54">
        <v>200</v>
      </c>
      <c r="J83" s="54">
        <v>200</v>
      </c>
      <c r="K83" s="54">
        <v>200</v>
      </c>
      <c r="L83" s="54">
        <v>200</v>
      </c>
      <c r="M83" s="54">
        <v>200</v>
      </c>
      <c r="N83" s="55">
        <f>SUM(E83:M83)</f>
        <v>1171</v>
      </c>
      <c r="O83" s="56">
        <f>N83-LARGE(E83:M83,1)-LARGE(E83:M83,2)</f>
        <v>771</v>
      </c>
      <c r="P83" s="56">
        <f>COUNTIF(E83:M83,"&lt;200")</f>
        <v>4</v>
      </c>
      <c r="Q83" s="57" t="str">
        <f>IF(ISNUMBER(SEARCH("Игорь",C83))+ISNUMBER(SEARCH("Илья",C83))+ISNUMBER(SEARCH("Никита",C83))+ISNUMBER(SEARCH("Данила",C83)),"м",IF((RIGHT(C83,1)="а")+(RIGHT(C83,1)="я")+(RIGHT(C83,1)="ь"),"ж","м"))</f>
        <v>м</v>
      </c>
      <c r="R83" s="58">
        <f>SMALL(E83:M83,1)</f>
        <v>34</v>
      </c>
      <c r="S83" s="59">
        <f>SUMIF(E83:M83,"&lt;200",E83:M83)/P83</f>
        <v>42.75</v>
      </c>
      <c r="T83" s="60">
        <f>VLOOKUP(C83,'Расчет 4'!$A$1:$D$92,3,FALSE)</f>
        <v>343.65</v>
      </c>
    </row>
    <row r="84" spans="1:20" ht="12.75">
      <c r="A84" s="50">
        <f t="shared" si="1"/>
        <v>83</v>
      </c>
      <c r="B84" s="61"/>
      <c r="C84" s="50" t="s">
        <v>486</v>
      </c>
      <c r="D84" s="50"/>
      <c r="E84" s="54">
        <v>200</v>
      </c>
      <c r="F84" s="54">
        <v>200</v>
      </c>
      <c r="G84" s="63">
        <v>69</v>
      </c>
      <c r="H84" s="54">
        <v>200</v>
      </c>
      <c r="I84" s="62">
        <v>39</v>
      </c>
      <c r="J84" s="53">
        <v>34</v>
      </c>
      <c r="K84" s="53">
        <v>33</v>
      </c>
      <c r="L84" s="54">
        <v>200</v>
      </c>
      <c r="M84" s="54">
        <v>200</v>
      </c>
      <c r="N84" s="55">
        <f>SUM(E84:M84)</f>
        <v>1175</v>
      </c>
      <c r="O84" s="56">
        <f>N84-LARGE(E84:M84,1)-LARGE(E84:M84,2)</f>
        <v>775</v>
      </c>
      <c r="P84" s="56">
        <f>COUNTIF(E84:M84,"&lt;200")</f>
        <v>4</v>
      </c>
      <c r="Q84" s="57" t="str">
        <f>IF(ISNUMBER(SEARCH("Игорь",C84))+ISNUMBER(SEARCH("Илья",C84))+ISNUMBER(SEARCH("Никита",C84))+ISNUMBER(SEARCH("Данила",C84)),"м",IF((RIGHT(C84,1)="а")+(RIGHT(C84,1)="я")+(RIGHT(C84,1)="ь"),"ж","м"))</f>
        <v>м</v>
      </c>
      <c r="R84" s="58">
        <f>SMALL(E84:M84,1)</f>
        <v>33</v>
      </c>
      <c r="S84" s="59">
        <f>SUMIF(E84:M84,"&lt;200",E84:M84)/P84</f>
        <v>43.75</v>
      </c>
      <c r="T84" s="60">
        <f>VLOOKUP(C84,'Расчет 7'!$A$1:$D$111,2,FALSE)</f>
        <v>448.79</v>
      </c>
    </row>
    <row r="85" spans="1:20" ht="12.75">
      <c r="A85" s="50">
        <f t="shared" si="1"/>
        <v>84</v>
      </c>
      <c r="B85" s="61"/>
      <c r="C85" s="50" t="s">
        <v>476</v>
      </c>
      <c r="D85" s="50"/>
      <c r="E85" s="54">
        <v>200</v>
      </c>
      <c r="F85" s="63">
        <v>99</v>
      </c>
      <c r="G85" s="54">
        <v>200</v>
      </c>
      <c r="H85" s="63">
        <v>90</v>
      </c>
      <c r="I85" s="63">
        <v>66</v>
      </c>
      <c r="J85" s="54">
        <v>200</v>
      </c>
      <c r="K85" s="63">
        <v>76</v>
      </c>
      <c r="L85" s="54">
        <v>200</v>
      </c>
      <c r="M85" s="63">
        <v>50</v>
      </c>
      <c r="N85" s="55">
        <f>SUM(E85:M85)</f>
        <v>1181</v>
      </c>
      <c r="O85" s="56">
        <f>N85-LARGE(E85:M85,1)-LARGE(E85:M85,2)</f>
        <v>781</v>
      </c>
      <c r="P85" s="56">
        <f>COUNTIF(E85:M85,"&lt;200")</f>
        <v>5</v>
      </c>
      <c r="Q85" s="57" t="str">
        <f>IF(ISNUMBER(SEARCH("Игорь",C85))+ISNUMBER(SEARCH("Илья",C85))+ISNUMBER(SEARCH("Никита",C85))+ISNUMBER(SEARCH("Данила",C85)),"м",IF((RIGHT(C85,1)="а")+(RIGHT(C85,1)="я")+(RIGHT(C85,1)="ь"),"ж","м"))</f>
        <v>м</v>
      </c>
      <c r="R85" s="58">
        <f>SMALL(E85:M85,1)</f>
        <v>50</v>
      </c>
      <c r="S85" s="59">
        <f>SUMIF(E85:M85,"&lt;200",E85:M85)/P85</f>
        <v>76.2</v>
      </c>
      <c r="T85" s="60">
        <f>VLOOKUP(C85,'Расчет 9'!$A$1:$D$109,2,FALSE)</f>
        <v>210.63</v>
      </c>
    </row>
    <row r="86" spans="1:20" ht="12.75">
      <c r="A86" s="50">
        <f t="shared" si="1"/>
        <v>85</v>
      </c>
      <c r="B86" s="61"/>
      <c r="C86" s="50" t="s">
        <v>304</v>
      </c>
      <c r="D86" s="50"/>
      <c r="E86" s="54">
        <v>200</v>
      </c>
      <c r="F86" s="62">
        <v>47</v>
      </c>
      <c r="G86" s="62">
        <v>42</v>
      </c>
      <c r="H86" s="62">
        <v>45</v>
      </c>
      <c r="I86" s="54">
        <v>200</v>
      </c>
      <c r="J86" s="62">
        <v>52</v>
      </c>
      <c r="K86" s="54">
        <v>200</v>
      </c>
      <c r="L86" s="54">
        <v>200</v>
      </c>
      <c r="M86" s="54">
        <v>200</v>
      </c>
      <c r="N86" s="55">
        <f>SUM(E86:M86)</f>
        <v>1186</v>
      </c>
      <c r="O86" s="56">
        <f>N86-LARGE(E86:M86,1)-LARGE(E86:M86,2)</f>
        <v>786</v>
      </c>
      <c r="P86" s="56">
        <f>COUNTIF(E86:M86,"&lt;200")</f>
        <v>4</v>
      </c>
      <c r="Q86" s="57" t="str">
        <f>IF(ISNUMBER(SEARCH("Игорь",C86))+ISNUMBER(SEARCH("Илья",C86))+ISNUMBER(SEARCH("Никита",C86))+ISNUMBER(SEARCH("Данила",C86)),"м",IF((RIGHT(C86,1)="а")+(RIGHT(C86,1)="я")+(RIGHT(C86,1)="ь"),"ж","м"))</f>
        <v>м</v>
      </c>
      <c r="R86" s="58">
        <f>SMALL(E86:M86,1)</f>
        <v>42</v>
      </c>
      <c r="S86" s="59">
        <f>SUMIF(E86:M86,"&lt;200",E86:M86)/P86</f>
        <v>46.5</v>
      </c>
      <c r="T86" s="60">
        <f>VLOOKUP(C86,'Расчет 6'!$A$1:$D$112,2,FALSE)</f>
        <v>430.15</v>
      </c>
    </row>
    <row r="87" spans="1:20" ht="12.75">
      <c r="A87" s="50">
        <f t="shared" si="1"/>
        <v>86</v>
      </c>
      <c r="B87" s="61"/>
      <c r="C87" s="50" t="s">
        <v>123</v>
      </c>
      <c r="D87" s="50" t="s">
        <v>118</v>
      </c>
      <c r="E87" s="54">
        <v>200</v>
      </c>
      <c r="F87" s="54">
        <v>200</v>
      </c>
      <c r="G87" s="62">
        <v>49</v>
      </c>
      <c r="H87" s="62">
        <v>49</v>
      </c>
      <c r="I87" s="62">
        <v>46</v>
      </c>
      <c r="J87" s="62">
        <v>48</v>
      </c>
      <c r="K87" s="54">
        <v>200</v>
      </c>
      <c r="L87" s="54">
        <v>200</v>
      </c>
      <c r="M87" s="54">
        <v>200</v>
      </c>
      <c r="N87" s="55">
        <f>SUM(E87:M87)</f>
        <v>1192</v>
      </c>
      <c r="O87" s="56">
        <f>N87-LARGE(E87:M87,1)-LARGE(E87:M87,2)</f>
        <v>792</v>
      </c>
      <c r="P87" s="56">
        <f>COUNTIF(E87:M87,"&lt;200")</f>
        <v>4</v>
      </c>
      <c r="Q87" s="57" t="str">
        <f>IF(ISNUMBER(SEARCH("Игорь",C87))+ISNUMBER(SEARCH("Илья",C87))+ISNUMBER(SEARCH("Никита",C87))+ISNUMBER(SEARCH("Данила",C87)),"м",IF((RIGHT(C87,1)="а")+(RIGHT(C87,1)="я")+(RIGHT(C87,1)="ь"),"ж","м"))</f>
        <v>м</v>
      </c>
      <c r="R87" s="58">
        <f>SMALL(E87:M87,1)</f>
        <v>46</v>
      </c>
      <c r="S87" s="59">
        <f>SUMIF(E87:M87,"&lt;200",E87:M87)/P87</f>
        <v>48</v>
      </c>
      <c r="T87" s="60">
        <f>VLOOKUP(C87,'Расчет 6'!$A$1:$D$112,2,FALSE)</f>
        <v>423.53</v>
      </c>
    </row>
    <row r="88" spans="1:20" ht="12.75">
      <c r="A88" s="50">
        <f t="shared" si="1"/>
        <v>87</v>
      </c>
      <c r="B88" s="61"/>
      <c r="C88" s="50" t="s">
        <v>112</v>
      </c>
      <c r="D88" s="50" t="s">
        <v>113</v>
      </c>
      <c r="E88" s="63">
        <v>58</v>
      </c>
      <c r="F88" s="63">
        <v>92</v>
      </c>
      <c r="G88" s="63">
        <v>89</v>
      </c>
      <c r="H88" s="63">
        <v>75</v>
      </c>
      <c r="I88" s="63">
        <v>81</v>
      </c>
      <c r="J88" s="54">
        <v>200</v>
      </c>
      <c r="K88" s="54">
        <v>200</v>
      </c>
      <c r="L88" s="54">
        <v>200</v>
      </c>
      <c r="M88" s="54">
        <v>200</v>
      </c>
      <c r="N88" s="55">
        <f>SUM(E88:M88)</f>
        <v>1195</v>
      </c>
      <c r="O88" s="56">
        <f>N88-LARGE(E88:M88,1)-LARGE(E88:M88,2)</f>
        <v>795</v>
      </c>
      <c r="P88" s="56">
        <f>COUNTIF(E88:M88,"&lt;200")</f>
        <v>5</v>
      </c>
      <c r="Q88" s="57" t="str">
        <f>IF(ISNUMBER(SEARCH("Игорь",C88))+ISNUMBER(SEARCH("Илья",C88))+ISNUMBER(SEARCH("Никита",C88))+ISNUMBER(SEARCH("Данила",C88)),"м",IF((RIGHT(C88,1)="а")+(RIGHT(C88,1)="я")+(RIGHT(C88,1)="ь"),"ж","м"))</f>
        <v>ж</v>
      </c>
      <c r="R88" s="58">
        <f>SMALL(E88:M88,1)</f>
        <v>58</v>
      </c>
      <c r="S88" s="59">
        <f>SUMIF(E88:M88,"&lt;200",E88:M88)/P88</f>
        <v>79</v>
      </c>
      <c r="T88" s="60">
        <f>VLOOKUP(C88,'V тур (расчет)'!$A$1:$D$91,2,FALSE)</f>
        <v>212.2</v>
      </c>
    </row>
    <row r="89" spans="1:20" ht="12.75">
      <c r="A89" s="50">
        <f t="shared" si="1"/>
        <v>88</v>
      </c>
      <c r="B89" s="61"/>
      <c r="C89" s="50" t="s">
        <v>578</v>
      </c>
      <c r="D89" s="50" t="s">
        <v>71</v>
      </c>
      <c r="E89" s="54">
        <v>200</v>
      </c>
      <c r="F89" s="54">
        <v>200</v>
      </c>
      <c r="G89" s="54">
        <v>200</v>
      </c>
      <c r="H89" s="65">
        <v>92</v>
      </c>
      <c r="I89" s="63">
        <v>88</v>
      </c>
      <c r="J89" s="65">
        <v>94</v>
      </c>
      <c r="K89" s="54">
        <v>200</v>
      </c>
      <c r="L89" s="65">
        <v>69</v>
      </c>
      <c r="M89" s="65">
        <v>67</v>
      </c>
      <c r="N89" s="55">
        <f>SUM(E89:M89)</f>
        <v>1210</v>
      </c>
      <c r="O89" s="56">
        <f>N89-LARGE(E89:M89,1)-LARGE(E89:M89,2)</f>
        <v>810</v>
      </c>
      <c r="P89" s="56">
        <f>COUNTIF(E89:M89,"&lt;200")</f>
        <v>5</v>
      </c>
      <c r="Q89" s="57" t="str">
        <f>IF(ISNUMBER(SEARCH("Игорь",C89))+ISNUMBER(SEARCH("Илья",C89))+ISNUMBER(SEARCH("Никита",C89))+ISNUMBER(SEARCH("Данила",C89)),"м",IF((RIGHT(C89,1)="а")+(RIGHT(C89,1)="я")+(RIGHT(C89,1)="ь"),"ж","м"))</f>
        <v>м</v>
      </c>
      <c r="R89" s="58">
        <f>SMALL(E89:M89,1)</f>
        <v>67</v>
      </c>
      <c r="S89" s="59">
        <f>SUMIF(E89:M89,"&lt;200",E89:M89)/P89</f>
        <v>82</v>
      </c>
      <c r="T89" s="60">
        <f>VLOOKUP(C89,'Расчет 8'!$A$1:$D$109,2,FALSE)</f>
        <v>137.82</v>
      </c>
    </row>
    <row r="90" spans="1:20" ht="12.75">
      <c r="A90" s="50">
        <f t="shared" si="1"/>
        <v>89</v>
      </c>
      <c r="B90" s="61"/>
      <c r="C90" s="50" t="s">
        <v>579</v>
      </c>
      <c r="D90" s="50" t="s">
        <v>13</v>
      </c>
      <c r="E90" s="54">
        <v>200</v>
      </c>
      <c r="F90" s="54">
        <v>200</v>
      </c>
      <c r="G90" s="54">
        <v>200</v>
      </c>
      <c r="H90" s="65">
        <v>103</v>
      </c>
      <c r="I90" s="65">
        <v>95</v>
      </c>
      <c r="J90" s="65">
        <v>91</v>
      </c>
      <c r="K90" s="63">
        <v>72</v>
      </c>
      <c r="L90" s="63">
        <v>56</v>
      </c>
      <c r="M90" s="54">
        <v>200</v>
      </c>
      <c r="N90" s="55">
        <f>SUM(E90:M90)</f>
        <v>1217</v>
      </c>
      <c r="O90" s="56">
        <f>N90-LARGE(E90:M90,1)-LARGE(E90:M90,2)</f>
        <v>817</v>
      </c>
      <c r="P90" s="56">
        <f>COUNTIF(E90:M90,"&lt;200")</f>
        <v>5</v>
      </c>
      <c r="Q90" s="57" t="str">
        <f>IF(ISNUMBER(SEARCH("Игорь",C90))+ISNUMBER(SEARCH("Илья",C90))+ISNUMBER(SEARCH("Никита",C90))+ISNUMBER(SEARCH("Данила",C90)),"м",IF((RIGHT(C90,1)="а")+(RIGHT(C90,1)="я")+(RIGHT(C90,1)="ь"),"ж","м"))</f>
        <v>ж</v>
      </c>
      <c r="R90" s="58">
        <f>SMALL(E90:M90,1)</f>
        <v>56</v>
      </c>
      <c r="S90" s="59">
        <f>SUMIF(E90:M90,"&lt;200",E90:M90)/P90</f>
        <v>83.4</v>
      </c>
      <c r="T90" s="60">
        <f>VLOOKUP(C90,'Расчет 8'!$A$1:$D$109,2,FALSE)</f>
        <v>170.6</v>
      </c>
    </row>
    <row r="91" spans="1:20" ht="12.75">
      <c r="A91" s="50">
        <f t="shared" si="1"/>
        <v>90</v>
      </c>
      <c r="B91" s="61"/>
      <c r="C91" s="50" t="s">
        <v>72</v>
      </c>
      <c r="D91" s="50"/>
      <c r="E91" s="54">
        <v>200</v>
      </c>
      <c r="F91" s="53">
        <v>9</v>
      </c>
      <c r="G91" s="54">
        <v>200</v>
      </c>
      <c r="H91" s="54">
        <v>200</v>
      </c>
      <c r="I91" s="54">
        <v>200</v>
      </c>
      <c r="J91" s="54">
        <v>200</v>
      </c>
      <c r="K91" s="53">
        <v>5</v>
      </c>
      <c r="L91" s="54">
        <v>200</v>
      </c>
      <c r="M91" s="53">
        <v>10</v>
      </c>
      <c r="N91" s="55">
        <f>SUM(E91:M91)</f>
        <v>1224</v>
      </c>
      <c r="O91" s="56">
        <f>N91-LARGE(E91:M91,1)-LARGE(E91:M91,2)</f>
        <v>824</v>
      </c>
      <c r="P91" s="56">
        <f>COUNTIF(E91:M91,"&lt;200")</f>
        <v>3</v>
      </c>
      <c r="Q91" s="57" t="str">
        <f>IF(ISNUMBER(SEARCH("Игорь",C91))+ISNUMBER(SEARCH("Илья",C91))+ISNUMBER(SEARCH("Никита",C91))+ISNUMBER(SEARCH("Данила",C91)),"м",IF((RIGHT(C91,1)="а")+(RIGHT(C91,1)="я")+(RIGHT(C91,1)="ь"),"ж","м"))</f>
        <v>м</v>
      </c>
      <c r="R91" s="58">
        <f>SMALL(E91:M91,1)</f>
        <v>5</v>
      </c>
      <c r="S91" s="59">
        <f>SUMIF(E91:M91,"&lt;200",E91:M91)/P91</f>
        <v>8</v>
      </c>
      <c r="T91" s="60">
        <f>VLOOKUP(C91,'Расчет 9'!$A$1:$D$109,2,FALSE)</f>
        <v>700</v>
      </c>
    </row>
    <row r="92" spans="1:20" ht="12.75">
      <c r="A92" s="50">
        <f t="shared" si="1"/>
        <v>91</v>
      </c>
      <c r="B92" s="61"/>
      <c r="C92" s="50" t="s">
        <v>519</v>
      </c>
      <c r="D92" s="50" t="s">
        <v>24</v>
      </c>
      <c r="E92" s="54">
        <v>200</v>
      </c>
      <c r="F92" s="54">
        <v>200</v>
      </c>
      <c r="G92" s="65">
        <v>130</v>
      </c>
      <c r="H92" s="65">
        <v>110</v>
      </c>
      <c r="I92" s="65">
        <v>102</v>
      </c>
      <c r="J92" s="65">
        <v>99</v>
      </c>
      <c r="K92" s="65">
        <v>106</v>
      </c>
      <c r="L92" s="65">
        <v>78</v>
      </c>
      <c r="M92" s="54">
        <v>200</v>
      </c>
      <c r="N92" s="55">
        <f>SUM(E92:M92)</f>
        <v>1225</v>
      </c>
      <c r="O92" s="56">
        <f>N92-LARGE(E92:M92,1)-LARGE(E92:M92,2)</f>
        <v>825</v>
      </c>
      <c r="P92" s="56">
        <f>COUNTIF(E92:M92,"&lt;200")</f>
        <v>6</v>
      </c>
      <c r="Q92" s="57" t="str">
        <f>IF(ISNUMBER(SEARCH("Игорь",C92))+ISNUMBER(SEARCH("Илья",C92))+ISNUMBER(SEARCH("Никита",C92))+ISNUMBER(SEARCH("Данила",C92)),"м",IF((RIGHT(C92,1)="а")+(RIGHT(C92,1)="я")+(RIGHT(C92,1)="ь"),"ж","м"))</f>
        <v>м</v>
      </c>
      <c r="R92" s="58">
        <f>SMALL(E92:M92,1)</f>
        <v>78</v>
      </c>
      <c r="S92" s="59">
        <f>SUMIF(E92:M92,"&lt;200",E92:M92)/P92</f>
        <v>104.16666666666667</v>
      </c>
      <c r="T92" s="60">
        <f>VLOOKUP(C92,'Расчет 8'!$A$1:$D$109,2,FALSE)</f>
        <v>101.58</v>
      </c>
    </row>
    <row r="93" spans="1:20" ht="12.75">
      <c r="A93" s="50">
        <f t="shared" si="1"/>
        <v>92</v>
      </c>
      <c r="B93" s="61"/>
      <c r="C93" s="50" t="s">
        <v>580</v>
      </c>
      <c r="D93" s="50"/>
      <c r="E93" s="54">
        <v>200</v>
      </c>
      <c r="F93" s="54">
        <v>200</v>
      </c>
      <c r="G93" s="54">
        <v>200</v>
      </c>
      <c r="H93" s="63">
        <v>64</v>
      </c>
      <c r="I93" s="54">
        <v>200</v>
      </c>
      <c r="J93" s="62">
        <v>61</v>
      </c>
      <c r="K93" s="63">
        <v>63</v>
      </c>
      <c r="L93" s="63">
        <v>51</v>
      </c>
      <c r="M93" s="54">
        <v>200</v>
      </c>
      <c r="N93" s="55">
        <f>SUM(E93:M93)</f>
        <v>1239</v>
      </c>
      <c r="O93" s="56">
        <f>N93-LARGE(E93:M93,1)-LARGE(E93:M93,2)</f>
        <v>839</v>
      </c>
      <c r="P93" s="56">
        <f>COUNTIF(E93:M93,"&lt;200")</f>
        <v>4</v>
      </c>
      <c r="Q93" s="57" t="str">
        <f>IF(ISNUMBER(SEARCH("Игорь",C93))+ISNUMBER(SEARCH("Илья",C93))+ISNUMBER(SEARCH("Никита",C93))+ISNUMBER(SEARCH("Данила",C93)),"м",IF((RIGHT(C93,1)="а")+(RIGHT(C93,1)="я")+(RIGHT(C93,1)="ь"),"ж","м"))</f>
        <v>м</v>
      </c>
      <c r="R93" s="58">
        <f>SMALL(E93:M93,1)</f>
        <v>51</v>
      </c>
      <c r="S93" s="59">
        <f>SUMIF(E93:M93,"&lt;200",E93:M93)/P93</f>
        <v>59.75</v>
      </c>
      <c r="T93" s="60">
        <f>VLOOKUP(C93,'Расчет 8'!$A$1:$D$109,2,FALSE)</f>
        <v>257.09</v>
      </c>
    </row>
    <row r="94" spans="1:20" ht="12.75">
      <c r="A94" s="50">
        <f t="shared" si="1"/>
        <v>93</v>
      </c>
      <c r="B94" s="61"/>
      <c r="C94" s="50" t="s">
        <v>518</v>
      </c>
      <c r="D94" s="50" t="s">
        <v>80</v>
      </c>
      <c r="E94" s="65">
        <v>90</v>
      </c>
      <c r="F94" s="65">
        <v>119</v>
      </c>
      <c r="G94" s="65">
        <v>127</v>
      </c>
      <c r="H94" s="54">
        <v>200</v>
      </c>
      <c r="I94" s="65">
        <v>111</v>
      </c>
      <c r="J94" s="65">
        <v>107</v>
      </c>
      <c r="K94" s="54">
        <v>200</v>
      </c>
      <c r="L94" s="65">
        <v>87</v>
      </c>
      <c r="M94" s="54">
        <v>200</v>
      </c>
      <c r="N94" s="55">
        <f>SUM(E94:M94)</f>
        <v>1241</v>
      </c>
      <c r="O94" s="56">
        <f>N94-LARGE(E94:M94,1)-LARGE(E94:M94,2)</f>
        <v>841</v>
      </c>
      <c r="P94" s="56">
        <f>COUNTIF(E94:M94,"&lt;200")</f>
        <v>6</v>
      </c>
      <c r="Q94" s="57" t="str">
        <f>IF(ISNUMBER(SEARCH("Игорь",C94))+ISNUMBER(SEARCH("Илья",C94))+ISNUMBER(SEARCH("Никита",C94))+ISNUMBER(SEARCH("Данила",C94)),"м",IF((RIGHT(C94,1)="а")+(RIGHT(C94,1)="я")+(RIGHT(C94,1)="ь"),"ж","м"))</f>
        <v>м</v>
      </c>
      <c r="R94" s="58">
        <f>SMALL(E94:M94,1)</f>
        <v>87</v>
      </c>
      <c r="S94" s="59">
        <f>SUMIF(E94:M94,"&lt;200",E94:M94)/P94</f>
        <v>106.83333333333333</v>
      </c>
      <c r="T94" s="60">
        <f>VLOOKUP(C94,'Расчет 8'!$A$1:$D$109,2,FALSE)</f>
        <v>84.22</v>
      </c>
    </row>
    <row r="95" spans="1:20" ht="12.75">
      <c r="A95" s="50">
        <f t="shared" si="1"/>
        <v>94</v>
      </c>
      <c r="B95" s="61"/>
      <c r="C95" s="50" t="s">
        <v>129</v>
      </c>
      <c r="D95" s="50"/>
      <c r="E95" s="54">
        <v>200</v>
      </c>
      <c r="F95" s="54">
        <v>200</v>
      </c>
      <c r="G95" s="62">
        <v>62</v>
      </c>
      <c r="H95" s="62">
        <v>56</v>
      </c>
      <c r="I95" s="62">
        <v>58</v>
      </c>
      <c r="J95" s="54">
        <v>200</v>
      </c>
      <c r="K95" s="63">
        <v>67</v>
      </c>
      <c r="L95" s="54">
        <v>200</v>
      </c>
      <c r="M95" s="54">
        <v>200</v>
      </c>
      <c r="N95" s="55">
        <f>SUM(E95:M95)</f>
        <v>1243</v>
      </c>
      <c r="O95" s="56">
        <f>N95-LARGE(E95:M95,1)-LARGE(E95:M95,2)</f>
        <v>843</v>
      </c>
      <c r="P95" s="56">
        <f>COUNTIF(E95:M95,"&lt;200")</f>
        <v>4</v>
      </c>
      <c r="Q95" s="57" t="str">
        <f>IF(ISNUMBER(SEARCH("Игорь",C95))+ISNUMBER(SEARCH("Илья",C95))+ISNUMBER(SEARCH("Никита",C95))+ISNUMBER(SEARCH("Данила",C95)),"м",IF((RIGHT(C95,1)="а")+(RIGHT(C95,1)="я")+(RIGHT(C95,1)="ь"),"ж","м"))</f>
        <v>м</v>
      </c>
      <c r="R95" s="58">
        <f>SMALL(E95:M95,1)</f>
        <v>56</v>
      </c>
      <c r="S95" s="59">
        <f>SUMIF(E95:M95,"&lt;200",E95:M95)/P95</f>
        <v>60.75</v>
      </c>
      <c r="T95" s="60">
        <f>VLOOKUP(C95,'Расчет 7'!$A$1:$D$111,2,FALSE)</f>
        <v>258.64</v>
      </c>
    </row>
    <row r="96" spans="1:20" ht="12.75">
      <c r="A96" s="50">
        <f t="shared" si="1"/>
        <v>95</v>
      </c>
      <c r="B96" s="61"/>
      <c r="C96" s="50" t="s">
        <v>581</v>
      </c>
      <c r="D96" s="50"/>
      <c r="E96" s="54">
        <v>200</v>
      </c>
      <c r="F96" s="54">
        <v>200</v>
      </c>
      <c r="G96" s="54">
        <v>200</v>
      </c>
      <c r="H96" s="53">
        <v>14</v>
      </c>
      <c r="I96" s="54">
        <v>200</v>
      </c>
      <c r="J96" s="53">
        <v>12</v>
      </c>
      <c r="K96" s="53">
        <v>22</v>
      </c>
      <c r="L96" s="54">
        <v>200</v>
      </c>
      <c r="M96" s="54">
        <v>200</v>
      </c>
      <c r="N96" s="55">
        <f>SUM(E96:M96)</f>
        <v>1248</v>
      </c>
      <c r="O96" s="56">
        <f>N96-LARGE(E96:M96,1)-LARGE(E96:M96,2)</f>
        <v>848</v>
      </c>
      <c r="P96" s="56">
        <f>COUNTIF(E96:M96,"&lt;200")</f>
        <v>3</v>
      </c>
      <c r="Q96" s="57" t="str">
        <f>IF(ISNUMBER(SEARCH("Игорь",C96))+ISNUMBER(SEARCH("Илья",C96))+ISNUMBER(SEARCH("Никита",C96))+ISNUMBER(SEARCH("Данила",C96)),"м",IF((RIGHT(C96,1)="а")+(RIGHT(C96,1)="я")+(RIGHT(C96,1)="ь"),"ж","м"))</f>
        <v>м</v>
      </c>
      <c r="R96" s="58">
        <f>SMALL(E96:M96,1)</f>
        <v>12</v>
      </c>
      <c r="S96" s="59">
        <f>SUMIF(E96:M96,"&lt;200",E96:M96)/P96</f>
        <v>16</v>
      </c>
      <c r="T96" s="60">
        <f>VLOOKUP(C96,'Расчет 7'!$A$1:$D$111,2,FALSE)</f>
        <v>593.24</v>
      </c>
    </row>
    <row r="97" spans="1:20" ht="12.75">
      <c r="A97" s="50">
        <f t="shared" si="1"/>
        <v>96</v>
      </c>
      <c r="B97" s="61"/>
      <c r="C97" s="50" t="s">
        <v>452</v>
      </c>
      <c r="D97" s="50"/>
      <c r="E97" s="54">
        <v>200</v>
      </c>
      <c r="F97" s="53">
        <v>19</v>
      </c>
      <c r="G97" s="54">
        <v>200</v>
      </c>
      <c r="H97" s="53">
        <v>21</v>
      </c>
      <c r="I97" s="53">
        <v>12</v>
      </c>
      <c r="J97" s="54">
        <v>200</v>
      </c>
      <c r="K97" s="54">
        <v>200</v>
      </c>
      <c r="L97" s="54">
        <v>200</v>
      </c>
      <c r="M97" s="54">
        <v>200</v>
      </c>
      <c r="N97" s="55">
        <f>SUM(E97:M97)</f>
        <v>1252</v>
      </c>
      <c r="O97" s="56">
        <f>N97-LARGE(E97:M97,1)-LARGE(E97:M97,2)</f>
        <v>852</v>
      </c>
      <c r="P97" s="56">
        <f>COUNTIF(E97:M97,"&lt;200")</f>
        <v>3</v>
      </c>
      <c r="Q97" s="57" t="str">
        <f>IF(ISNUMBER(SEARCH("Игорь",C97))+ISNUMBER(SEARCH("Илья",C97))+ISNUMBER(SEARCH("Никита",C97))+ISNUMBER(SEARCH("Данила",C97)),"м",IF((RIGHT(C97,1)="а")+(RIGHT(C97,1)="я")+(RIGHT(C97,1)="ь"),"ж","м"))</f>
        <v>м</v>
      </c>
      <c r="R97" s="58">
        <f>SMALL(E97:M97,1)</f>
        <v>12</v>
      </c>
      <c r="S97" s="59">
        <f>SUMIF(E97:M97,"&lt;200",E97:M97)/P97</f>
        <v>17.333333333333332</v>
      </c>
      <c r="T97" s="60">
        <f>VLOOKUP(C97,'V тур (расчет)'!$A$1:$D$91,2,FALSE)</f>
        <v>486.64</v>
      </c>
    </row>
    <row r="98" spans="1:20" ht="12.75">
      <c r="A98" s="50">
        <f t="shared" si="1"/>
        <v>97</v>
      </c>
      <c r="B98" s="61"/>
      <c r="C98" s="50" t="s">
        <v>42</v>
      </c>
      <c r="D98" s="50" t="s">
        <v>11</v>
      </c>
      <c r="E98" s="53">
        <v>12</v>
      </c>
      <c r="F98" s="53">
        <v>22</v>
      </c>
      <c r="G98" s="54">
        <v>200</v>
      </c>
      <c r="H98" s="54">
        <v>200</v>
      </c>
      <c r="I98" s="54">
        <v>200</v>
      </c>
      <c r="J98" s="54">
        <v>200</v>
      </c>
      <c r="K98" s="53">
        <v>19</v>
      </c>
      <c r="L98" s="54">
        <v>200</v>
      </c>
      <c r="M98" s="54">
        <v>200</v>
      </c>
      <c r="N98" s="55">
        <f>SUM(E98:M98)</f>
        <v>1253</v>
      </c>
      <c r="O98" s="56">
        <f>N98-LARGE(E98:M98,1)-LARGE(E98:M98,2)</f>
        <v>853</v>
      </c>
      <c r="P98" s="56">
        <f>COUNTIF(E98:M98,"&lt;200")</f>
        <v>3</v>
      </c>
      <c r="Q98" s="57" t="str">
        <f>IF(ISNUMBER(SEARCH("Игорь",C98))+ISNUMBER(SEARCH("Илья",C98))+ISNUMBER(SEARCH("Никита",C98))+ISNUMBER(SEARCH("Данила",C98)),"м",IF((RIGHT(C98,1)="а")+(RIGHT(C98,1)="я")+(RIGHT(C98,1)="ь"),"ж","м"))</f>
        <v>м</v>
      </c>
      <c r="R98" s="58">
        <f>SMALL(E98:M98,1)</f>
        <v>12</v>
      </c>
      <c r="S98" s="59">
        <f>SUMIF(E98:M98,"&lt;200",E98:M98)/P98</f>
        <v>17.666666666666668</v>
      </c>
      <c r="T98" s="60">
        <f>VLOOKUP(C98,'Расчет 7'!$A$1:$D$111,2,FALSE)</f>
        <v>614.14</v>
      </c>
    </row>
    <row r="99" spans="1:20" ht="12.75">
      <c r="A99" s="50">
        <f t="shared" si="1"/>
        <v>98</v>
      </c>
      <c r="B99" s="61"/>
      <c r="C99" s="50" t="s">
        <v>234</v>
      </c>
      <c r="D99" s="50"/>
      <c r="E99" s="54">
        <v>200</v>
      </c>
      <c r="F99" s="53">
        <v>13</v>
      </c>
      <c r="G99" s="53">
        <v>11</v>
      </c>
      <c r="H99" s="53">
        <v>31</v>
      </c>
      <c r="I99" s="54">
        <v>200</v>
      </c>
      <c r="J99" s="54">
        <v>200</v>
      </c>
      <c r="K99" s="54">
        <v>200</v>
      </c>
      <c r="L99" s="54">
        <v>200</v>
      </c>
      <c r="M99" s="54">
        <v>200</v>
      </c>
      <c r="N99" s="55">
        <f>SUM(E99:M99)</f>
        <v>1255</v>
      </c>
      <c r="O99" s="56">
        <f>N99-LARGE(E99:M99,1)-LARGE(E99:M99,2)</f>
        <v>855</v>
      </c>
      <c r="P99" s="56">
        <f>COUNTIF(E99:M99,"&lt;200")</f>
        <v>3</v>
      </c>
      <c r="Q99" s="57" t="str">
        <f>IF(ISNUMBER(SEARCH("Игорь",C99))+ISNUMBER(SEARCH("Илья",C99))+ISNUMBER(SEARCH("Никита",C99))+ISNUMBER(SEARCH("Данила",C99)),"м",IF((RIGHT(C99,1)="а")+(RIGHT(C99,1)="я")+(RIGHT(C99,1)="ь"),"ж","м"))</f>
        <v>м</v>
      </c>
      <c r="R99" s="58">
        <f>SMALL(E99:M99,1)</f>
        <v>11</v>
      </c>
      <c r="S99" s="59">
        <f>SUMIF(E99:M99,"&lt;200",E99:M99)/P99</f>
        <v>18.333333333333332</v>
      </c>
      <c r="T99" s="60">
        <f>VLOOKUP(C99,'Расчет 4'!$A$1:$D$92,3,FALSE)</f>
        <v>588.32</v>
      </c>
    </row>
    <row r="100" spans="1:20" ht="12.75">
      <c r="A100" s="50">
        <f t="shared" si="1"/>
        <v>99</v>
      </c>
      <c r="B100" s="61"/>
      <c r="C100" s="50" t="s">
        <v>44</v>
      </c>
      <c r="D100" s="50" t="s">
        <v>3</v>
      </c>
      <c r="E100" s="53">
        <v>14</v>
      </c>
      <c r="F100" s="54">
        <v>200</v>
      </c>
      <c r="G100" s="54">
        <v>200</v>
      </c>
      <c r="H100" s="54">
        <v>200</v>
      </c>
      <c r="I100" s="53">
        <v>20</v>
      </c>
      <c r="J100" s="53">
        <v>27</v>
      </c>
      <c r="K100" s="54">
        <v>200</v>
      </c>
      <c r="L100" s="54">
        <v>200</v>
      </c>
      <c r="M100" s="54">
        <v>200</v>
      </c>
      <c r="N100" s="55">
        <f>SUM(E100:M100)</f>
        <v>1261</v>
      </c>
      <c r="O100" s="56">
        <f>N100-LARGE(E100:M100,1)-LARGE(E100:M100,2)</f>
        <v>861</v>
      </c>
      <c r="P100" s="56">
        <f>COUNTIF(E100:M100,"&lt;200")</f>
        <v>3</v>
      </c>
      <c r="Q100" s="57" t="str">
        <f>IF(ISNUMBER(SEARCH("Игорь",C100))+ISNUMBER(SEARCH("Илья",C100))+ISNUMBER(SEARCH("Никита",C100))+ISNUMBER(SEARCH("Данила",C100)),"м",IF((RIGHT(C100,1)="а")+(RIGHT(C100,1)="я")+(RIGHT(C100,1)="ь"),"ж","м"))</f>
        <v>м</v>
      </c>
      <c r="R100" s="58">
        <f>SMALL(E100:M100,1)</f>
        <v>14</v>
      </c>
      <c r="S100" s="59">
        <f>SUMIF(E100:M100,"&lt;200",E100:M100)/P100</f>
        <v>20.333333333333332</v>
      </c>
      <c r="T100" s="60">
        <f>VLOOKUP(C100,'Расчет 6'!$A$1:$D$112,2,FALSE)</f>
        <v>532.7</v>
      </c>
    </row>
    <row r="101" spans="1:20" ht="12.75">
      <c r="A101" s="50">
        <f t="shared" si="1"/>
        <v>100</v>
      </c>
      <c r="B101" s="61"/>
      <c r="C101" s="50" t="s">
        <v>264</v>
      </c>
      <c r="D101" s="50" t="s">
        <v>17</v>
      </c>
      <c r="E101" s="54">
        <v>200</v>
      </c>
      <c r="F101" s="65">
        <v>105</v>
      </c>
      <c r="G101" s="65">
        <v>118</v>
      </c>
      <c r="H101" s="54">
        <v>200</v>
      </c>
      <c r="I101" s="54">
        <v>200</v>
      </c>
      <c r="J101" s="65">
        <v>93</v>
      </c>
      <c r="K101" s="65">
        <v>88</v>
      </c>
      <c r="L101" s="63">
        <v>57</v>
      </c>
      <c r="M101" s="54">
        <v>200</v>
      </c>
      <c r="N101" s="55">
        <f>SUM(E101:M101)</f>
        <v>1261</v>
      </c>
      <c r="O101" s="56">
        <f>N101-LARGE(E101:M101,1)-LARGE(E101:M101,2)</f>
        <v>861</v>
      </c>
      <c r="P101" s="56">
        <f>COUNTIF(E101:M101,"&lt;200")</f>
        <v>5</v>
      </c>
      <c r="Q101" s="57" t="str">
        <f>IF(ISNUMBER(SEARCH("Игорь",C101))+ISNUMBER(SEARCH("Илья",C101))+ISNUMBER(SEARCH("Никита",C101))+ISNUMBER(SEARCH("Данила",C101)),"м",IF((RIGHT(C101,1)="а")+(RIGHT(C101,1)="я")+(RIGHT(C101,1)="ь"),"ж","м"))</f>
        <v>ж</v>
      </c>
      <c r="R101" s="58">
        <f>SMALL(E101:M101,1)</f>
        <v>57</v>
      </c>
      <c r="S101" s="59">
        <f>SUMIF(E101:M101,"&lt;200",E101:M101)/P101</f>
        <v>92.2</v>
      </c>
      <c r="T101" s="60">
        <f>VLOOKUP(C101,'Расчет 8'!$A$1:$D$109,2,FALSE)</f>
        <v>130.47</v>
      </c>
    </row>
    <row r="102" spans="1:20" ht="12.75">
      <c r="A102" s="50">
        <f t="shared" si="1"/>
        <v>101</v>
      </c>
      <c r="B102" s="61"/>
      <c r="C102" s="50" t="s">
        <v>114</v>
      </c>
      <c r="D102" s="50" t="s">
        <v>508</v>
      </c>
      <c r="E102" s="65">
        <v>80</v>
      </c>
      <c r="F102" s="65">
        <v>106</v>
      </c>
      <c r="G102" s="65">
        <v>104</v>
      </c>
      <c r="H102" s="63">
        <v>87</v>
      </c>
      <c r="I102" s="63">
        <v>89</v>
      </c>
      <c r="J102" s="54">
        <v>200</v>
      </c>
      <c r="K102" s="54">
        <v>200</v>
      </c>
      <c r="L102" s="54">
        <v>200</v>
      </c>
      <c r="M102" s="54">
        <v>200</v>
      </c>
      <c r="N102" s="55">
        <f>SUM(E102:M102)</f>
        <v>1266</v>
      </c>
      <c r="O102" s="56">
        <f>N102-LARGE(E102:M102,1)-LARGE(E102:M102,2)</f>
        <v>866</v>
      </c>
      <c r="P102" s="56">
        <f>COUNTIF(E102:M102,"&lt;200")</f>
        <v>5</v>
      </c>
      <c r="Q102" s="57" t="str">
        <f>IF(ISNUMBER(SEARCH("Игорь",C102))+ISNUMBER(SEARCH("Илья",C102))+ISNUMBER(SEARCH("Никита",C102))+ISNUMBER(SEARCH("Данила",C102)),"м",IF((RIGHT(C102,1)="а")+(RIGHT(C102,1)="я")+(RIGHT(C102,1)="ь"),"ж","м"))</f>
        <v>ж</v>
      </c>
      <c r="R102" s="58">
        <f>SMALL(E102:M102,1)</f>
        <v>80</v>
      </c>
      <c r="S102" s="59">
        <f>SUMIF(E102:M102,"&lt;200",E102:M102)/P102</f>
        <v>93.2</v>
      </c>
      <c r="T102" s="60">
        <f>VLOOKUP(C102,'V тур (расчет)'!$A$1:$D$91,2,FALSE)</f>
        <v>136.56</v>
      </c>
    </row>
    <row r="103" spans="1:20" ht="12.75">
      <c r="A103" s="50">
        <f t="shared" si="1"/>
        <v>102</v>
      </c>
      <c r="B103" s="61"/>
      <c r="C103" s="50" t="s">
        <v>454</v>
      </c>
      <c r="D103" s="50" t="s">
        <v>80</v>
      </c>
      <c r="E103" s="53">
        <v>13</v>
      </c>
      <c r="F103" s="53">
        <v>30</v>
      </c>
      <c r="G103" s="53">
        <v>27</v>
      </c>
      <c r="H103" s="54">
        <v>200</v>
      </c>
      <c r="I103" s="54">
        <v>200</v>
      </c>
      <c r="J103" s="54">
        <v>200</v>
      </c>
      <c r="K103" s="54">
        <v>200</v>
      </c>
      <c r="L103" s="54">
        <v>200</v>
      </c>
      <c r="M103" s="54">
        <v>200</v>
      </c>
      <c r="N103" s="55">
        <f>SUM(E103:M103)</f>
        <v>1270</v>
      </c>
      <c r="O103" s="56">
        <f>N103-LARGE(E103:M103,1)-LARGE(E103:M103,2)</f>
        <v>870</v>
      </c>
      <c r="P103" s="56">
        <f>COUNTIF(E103:M103,"&lt;200")</f>
        <v>3</v>
      </c>
      <c r="Q103" s="57" t="str">
        <f>IF(ISNUMBER(SEARCH("Игорь",C103))+ISNUMBER(SEARCH("Илья",C103))+ISNUMBER(SEARCH("Никита",C103))+ISNUMBER(SEARCH("Данила",C103)),"м",IF((RIGHT(C103,1)="а")+(RIGHT(C103,1)="я")+(RIGHT(C103,1)="ь"),"ж","м"))</f>
        <v>ж</v>
      </c>
      <c r="R103" s="58">
        <f>SMALL(E103:M103,1)</f>
        <v>13</v>
      </c>
      <c r="S103" s="59">
        <f>SUMIF(E103:M103,"&lt;200",E103:M103)/P103</f>
        <v>23.333333333333332</v>
      </c>
      <c r="T103" s="60">
        <v>489.3</v>
      </c>
    </row>
    <row r="104" spans="1:20" ht="12.75">
      <c r="A104" s="50">
        <f t="shared" si="1"/>
        <v>103</v>
      </c>
      <c r="B104" s="61"/>
      <c r="C104" s="50" t="s">
        <v>270</v>
      </c>
      <c r="D104" s="50" t="s">
        <v>157</v>
      </c>
      <c r="E104" s="54">
        <v>200</v>
      </c>
      <c r="F104" s="65">
        <v>111</v>
      </c>
      <c r="G104" s="65">
        <v>107</v>
      </c>
      <c r="H104" s="54">
        <v>200</v>
      </c>
      <c r="I104" s="65">
        <v>97</v>
      </c>
      <c r="J104" s="54">
        <v>200</v>
      </c>
      <c r="K104" s="65">
        <v>92</v>
      </c>
      <c r="L104" s="65">
        <v>72</v>
      </c>
      <c r="M104" s="54">
        <v>200</v>
      </c>
      <c r="N104" s="55">
        <f>SUM(E104:M104)</f>
        <v>1279</v>
      </c>
      <c r="O104" s="56">
        <f>N104-LARGE(E104:M104,1)-LARGE(E104:M104,2)</f>
        <v>879</v>
      </c>
      <c r="P104" s="56">
        <f>COUNTIF(E104:M104,"&lt;200")</f>
        <v>5</v>
      </c>
      <c r="Q104" s="57" t="str">
        <f>IF(ISNUMBER(SEARCH("Игорь",C104))+ISNUMBER(SEARCH("Илья",C104))+ISNUMBER(SEARCH("Никита",C104))+ISNUMBER(SEARCH("Данила",C104)),"м",IF((RIGHT(C104,1)="а")+(RIGHT(C104,1)="я")+(RIGHT(C104,1)="ь"),"ж","м"))</f>
        <v>м</v>
      </c>
      <c r="R104" s="58">
        <f>SMALL(E104:M104,1)</f>
        <v>72</v>
      </c>
      <c r="S104" s="59">
        <f>SUMIF(E104:M104,"&lt;200",E104:M104)/P104</f>
        <v>95.8</v>
      </c>
      <c r="T104" s="60">
        <f>VLOOKUP(C104,'Расчет 8'!$A$1:$D$109,2,FALSE)</f>
        <v>103.4</v>
      </c>
    </row>
    <row r="105" spans="1:20" ht="12.75">
      <c r="A105" s="50">
        <f t="shared" si="1"/>
        <v>104</v>
      </c>
      <c r="B105" s="61"/>
      <c r="C105" s="50" t="s">
        <v>46</v>
      </c>
      <c r="D105" s="50" t="s">
        <v>11</v>
      </c>
      <c r="E105" s="53">
        <v>22</v>
      </c>
      <c r="F105" s="62">
        <v>37</v>
      </c>
      <c r="G105" s="53">
        <v>31</v>
      </c>
      <c r="H105" s="54">
        <v>200</v>
      </c>
      <c r="I105" s="54">
        <v>200</v>
      </c>
      <c r="J105" s="54">
        <v>200</v>
      </c>
      <c r="K105" s="54">
        <v>200</v>
      </c>
      <c r="L105" s="54">
        <v>200</v>
      </c>
      <c r="M105" s="54">
        <v>200</v>
      </c>
      <c r="N105" s="55">
        <f>SUM(E105:M105)</f>
        <v>1290</v>
      </c>
      <c r="O105" s="56">
        <f>N105-LARGE(E105:M105,1)-LARGE(E105:M105,2)</f>
        <v>890</v>
      </c>
      <c r="P105" s="56">
        <f>COUNTIF(E105:M105,"&lt;200")</f>
        <v>3</v>
      </c>
      <c r="Q105" s="57" t="str">
        <f>IF(ISNUMBER(SEARCH("Игорь",C105))+ISNUMBER(SEARCH("Илья",C105))+ISNUMBER(SEARCH("Никита",C105))+ISNUMBER(SEARCH("Данила",C105)),"м",IF((RIGHT(C105,1)="а")+(RIGHT(C105,1)="я")+(RIGHT(C105,1)="ь"),"ж","м"))</f>
        <v>м</v>
      </c>
      <c r="R105" s="58">
        <f>SMALL(E105:M105,1)</f>
        <v>22</v>
      </c>
      <c r="S105" s="59">
        <f>SUMIF(E105:M105,"&lt;200",E105:M105)/P105</f>
        <v>30</v>
      </c>
      <c r="T105" s="60">
        <v>440.04</v>
      </c>
    </row>
    <row r="106" spans="1:20" ht="12.75">
      <c r="A106" s="50">
        <f t="shared" si="1"/>
        <v>105</v>
      </c>
      <c r="B106" s="61"/>
      <c r="C106" s="50" t="s">
        <v>456</v>
      </c>
      <c r="D106" s="50" t="s">
        <v>19</v>
      </c>
      <c r="E106" s="66">
        <v>28</v>
      </c>
      <c r="F106" s="62">
        <v>36</v>
      </c>
      <c r="G106" s="53">
        <v>30</v>
      </c>
      <c r="H106" s="54">
        <v>200</v>
      </c>
      <c r="I106" s="54">
        <v>200</v>
      </c>
      <c r="J106" s="54">
        <v>200</v>
      </c>
      <c r="K106" s="54">
        <v>200</v>
      </c>
      <c r="L106" s="54">
        <v>200</v>
      </c>
      <c r="M106" s="54">
        <v>200</v>
      </c>
      <c r="N106" s="55">
        <f>SUM(E106:M106)</f>
        <v>1294</v>
      </c>
      <c r="O106" s="56">
        <f>N106-LARGE(E106:M106,1)-LARGE(E106:M106,2)</f>
        <v>894</v>
      </c>
      <c r="P106" s="56">
        <f>COUNTIF(E106:M106,"&lt;200")</f>
        <v>3</v>
      </c>
      <c r="Q106" s="57" t="str">
        <f>IF(ISNUMBER(SEARCH("Игорь",C106))+ISNUMBER(SEARCH("Илья",C106))+ISNUMBER(SEARCH("Никита",C106))+ISNUMBER(SEARCH("Данила",C106)),"м",IF((RIGHT(C106,1)="а")+(RIGHT(C106,1)="я")+(RIGHT(C106,1)="ь"),"ж","м"))</f>
        <v>м</v>
      </c>
      <c r="R106" s="58">
        <f>SMALL(E106:M106,1)</f>
        <v>28</v>
      </c>
      <c r="S106" s="59">
        <f>SUMIF(E106:M106,"&lt;200",E106:M106)/P106</f>
        <v>31.333333333333332</v>
      </c>
      <c r="T106" s="60">
        <v>265.49</v>
      </c>
    </row>
    <row r="107" spans="1:20" ht="12.75">
      <c r="A107" s="50">
        <f t="shared" si="1"/>
        <v>106</v>
      </c>
      <c r="B107" s="61"/>
      <c r="C107" s="50" t="s">
        <v>582</v>
      </c>
      <c r="D107" s="50"/>
      <c r="E107" s="54">
        <v>200</v>
      </c>
      <c r="F107" s="54">
        <v>200</v>
      </c>
      <c r="G107" s="54">
        <v>200</v>
      </c>
      <c r="H107" s="62">
        <v>37</v>
      </c>
      <c r="I107" s="53">
        <v>33</v>
      </c>
      <c r="J107" s="53">
        <v>33</v>
      </c>
      <c r="K107" s="54">
        <v>200</v>
      </c>
      <c r="L107" s="54">
        <v>200</v>
      </c>
      <c r="M107" s="54">
        <v>200</v>
      </c>
      <c r="N107" s="55">
        <f>SUM(E107:M107)</f>
        <v>1303</v>
      </c>
      <c r="O107" s="56">
        <f>N107-LARGE(E107:M107,1)-LARGE(E107:M107,2)</f>
        <v>903</v>
      </c>
      <c r="P107" s="56">
        <f>COUNTIF(E107:M107,"&lt;200")</f>
        <v>3</v>
      </c>
      <c r="Q107" s="57" t="str">
        <f>IF(ISNUMBER(SEARCH("Игорь",C107))+ISNUMBER(SEARCH("Илья",C107))+ISNUMBER(SEARCH("Никита",C107))+ISNUMBER(SEARCH("Данила",C107)),"м",IF((RIGHT(C107,1)="а")+(RIGHT(C107,1)="я")+(RIGHT(C107,1)="ь"),"ж","м"))</f>
        <v>м</v>
      </c>
      <c r="R107" s="58">
        <f>SMALL(E107:M107,1)</f>
        <v>33</v>
      </c>
      <c r="S107" s="59">
        <f>SUMIF(E107:M107,"&lt;200",E107:M107)/P107</f>
        <v>34.333333333333336</v>
      </c>
      <c r="T107" s="60">
        <f>VLOOKUP(C107,'Расчет 6'!$A$1:$D$112,2,FALSE)</f>
        <v>392.42</v>
      </c>
    </row>
    <row r="108" spans="1:20" ht="12.75">
      <c r="A108" s="50">
        <f t="shared" si="1"/>
        <v>107</v>
      </c>
      <c r="B108" s="61"/>
      <c r="C108" s="50" t="s">
        <v>527</v>
      </c>
      <c r="D108" s="50" t="s">
        <v>24</v>
      </c>
      <c r="E108" s="65">
        <v>92</v>
      </c>
      <c r="F108" s="65">
        <v>132</v>
      </c>
      <c r="G108" s="65">
        <v>144</v>
      </c>
      <c r="H108" s="65">
        <v>118</v>
      </c>
      <c r="I108" s="65">
        <v>115</v>
      </c>
      <c r="J108" s="65">
        <v>106</v>
      </c>
      <c r="K108" s="54">
        <v>200</v>
      </c>
      <c r="L108" s="54">
        <v>200</v>
      </c>
      <c r="M108" s="54">
        <v>200</v>
      </c>
      <c r="N108" s="55">
        <f>SUM(E108:M108)</f>
        <v>1307</v>
      </c>
      <c r="O108" s="56">
        <f>N108-LARGE(E108:M108,1)-LARGE(E108:M108,2)</f>
        <v>907</v>
      </c>
      <c r="P108" s="56">
        <f>COUNTIF(E108:M108,"&lt;200")</f>
        <v>6</v>
      </c>
      <c r="Q108" s="57" t="str">
        <f>IF(ISNUMBER(SEARCH("Игорь",C108))+ISNUMBER(SEARCH("Илья",C108))+ISNUMBER(SEARCH("Никита",C108))+ISNUMBER(SEARCH("Данила",C108)),"м",IF((RIGHT(C108,1)="а")+(RIGHT(C108,1)="я")+(RIGHT(C108,1)="ь"),"ж","м"))</f>
        <v>ж</v>
      </c>
      <c r="R108" s="58">
        <f>SMALL(E108:M108,1)</f>
        <v>92</v>
      </c>
      <c r="S108" s="59">
        <f>SUMIF(E108:M108,"&lt;200",E108:M108)/P108</f>
        <v>117.83333333333333</v>
      </c>
      <c r="T108" s="60">
        <f>VLOOKUP(C108,'Расчет 6'!$A$1:$D$112,2,FALSE)</f>
        <v>60.13</v>
      </c>
    </row>
    <row r="109" spans="1:20" ht="12.75">
      <c r="A109" s="50">
        <f t="shared" si="1"/>
        <v>108</v>
      </c>
      <c r="B109" s="61"/>
      <c r="C109" s="50" t="s">
        <v>254</v>
      </c>
      <c r="D109" s="50"/>
      <c r="E109" s="54">
        <v>200</v>
      </c>
      <c r="F109" s="54">
        <v>200</v>
      </c>
      <c r="G109" s="54">
        <v>200</v>
      </c>
      <c r="H109" s="54">
        <v>200</v>
      </c>
      <c r="I109" s="54">
        <v>200</v>
      </c>
      <c r="J109" s="65">
        <v>95</v>
      </c>
      <c r="K109" s="65">
        <v>90</v>
      </c>
      <c r="L109" s="65">
        <v>66</v>
      </c>
      <c r="M109" s="63">
        <v>64</v>
      </c>
      <c r="N109" s="55">
        <f>SUM(E109:M109)</f>
        <v>1315</v>
      </c>
      <c r="O109" s="56">
        <f>N109-LARGE(E109:M109,1)-LARGE(E109:M109,2)</f>
        <v>915</v>
      </c>
      <c r="P109" s="56">
        <f>COUNTIF(E109:M109,"&lt;200")</f>
        <v>4</v>
      </c>
      <c r="Q109" s="57" t="str">
        <f>IF(ISNUMBER(SEARCH("Игорь",C109))+ISNUMBER(SEARCH("Илья",C109))+ISNUMBER(SEARCH("Никита",C109))+ISNUMBER(SEARCH("Данила",C109)),"м",IF((RIGHT(C109,1)="а")+(RIGHT(C109,1)="я")+(RIGHT(C109,1)="ь"),"ж","м"))</f>
        <v>ж</v>
      </c>
      <c r="R109" s="58">
        <f>SMALL(E109:M109,1)</f>
        <v>64</v>
      </c>
      <c r="S109" s="59">
        <f>SUMIF(E109:M109,"&lt;200",E109:M109)/P109</f>
        <v>78.75</v>
      </c>
      <c r="T109" s="60">
        <f>VLOOKUP(C109,'Расчет 9'!$A$1:$D$109,2,FALSE)</f>
        <v>123.48</v>
      </c>
    </row>
    <row r="110" spans="1:20" ht="12.75">
      <c r="A110" s="50">
        <f t="shared" si="1"/>
        <v>109</v>
      </c>
      <c r="B110" s="61"/>
      <c r="C110" s="50" t="s">
        <v>262</v>
      </c>
      <c r="D110" s="50" t="s">
        <v>24</v>
      </c>
      <c r="E110" s="54">
        <v>200</v>
      </c>
      <c r="F110" s="65">
        <v>110</v>
      </c>
      <c r="G110" s="54">
        <v>200</v>
      </c>
      <c r="H110" s="65">
        <v>97</v>
      </c>
      <c r="I110" s="65">
        <v>110</v>
      </c>
      <c r="J110" s="65">
        <v>100</v>
      </c>
      <c r="K110" s="65">
        <v>100</v>
      </c>
      <c r="L110" s="54">
        <v>200</v>
      </c>
      <c r="M110" s="54">
        <v>200</v>
      </c>
      <c r="N110" s="55">
        <f>SUM(E110:M110)</f>
        <v>1317</v>
      </c>
      <c r="O110" s="56">
        <f>N110-LARGE(E110:M110,1)-LARGE(E110:M110,2)</f>
        <v>917</v>
      </c>
      <c r="P110" s="56">
        <f>COUNTIF(E110:M110,"&lt;200")</f>
        <v>5</v>
      </c>
      <c r="Q110" s="57" t="str">
        <f>IF(ISNUMBER(SEARCH("Игорь",C110))+ISNUMBER(SEARCH("Илья",C110))+ISNUMBER(SEARCH("Никита",C110))+ISNUMBER(SEARCH("Данила",C110)),"м",IF((RIGHT(C110,1)="а")+(RIGHT(C110,1)="я")+(RIGHT(C110,1)="ь"),"ж","м"))</f>
        <v>ж</v>
      </c>
      <c r="R110" s="58">
        <f>SMALL(E110:M110,1)</f>
        <v>97</v>
      </c>
      <c r="S110" s="59">
        <f>SUMIF(E110:M110,"&lt;200",E110:M110)/P110</f>
        <v>103.4</v>
      </c>
      <c r="T110" s="60">
        <f>VLOOKUP(C110,'Расчет 7'!$A$1:$D$111,2,FALSE)</f>
        <v>111.96</v>
      </c>
    </row>
    <row r="111" spans="1:20" ht="12.75">
      <c r="A111" s="50">
        <f t="shared" si="1"/>
        <v>110</v>
      </c>
      <c r="B111" s="61"/>
      <c r="C111" s="50" t="s">
        <v>280</v>
      </c>
      <c r="D111" s="50" t="s">
        <v>17</v>
      </c>
      <c r="E111" s="54">
        <v>200</v>
      </c>
      <c r="F111" s="54">
        <v>200</v>
      </c>
      <c r="G111" s="65">
        <v>138</v>
      </c>
      <c r="H111" s="54">
        <v>200</v>
      </c>
      <c r="I111" s="65">
        <v>100</v>
      </c>
      <c r="J111" s="65">
        <v>105</v>
      </c>
      <c r="K111" s="65">
        <v>96</v>
      </c>
      <c r="L111" s="65">
        <v>84</v>
      </c>
      <c r="M111" s="54">
        <v>200</v>
      </c>
      <c r="N111" s="55">
        <f>SUM(E111:M111)</f>
        <v>1323</v>
      </c>
      <c r="O111" s="56">
        <f>N111-LARGE(E111:M111,1)-LARGE(E111:M111,2)</f>
        <v>923</v>
      </c>
      <c r="P111" s="56">
        <f>COUNTIF(E111:M111,"&lt;200")</f>
        <v>5</v>
      </c>
      <c r="Q111" s="57" t="str">
        <f>IF(ISNUMBER(SEARCH("Игорь",C111))+ISNUMBER(SEARCH("Илья",C111))+ISNUMBER(SEARCH("Никита",C111))+ISNUMBER(SEARCH("Данила",C111)),"м",IF((RIGHT(C111,1)="а")+(RIGHT(C111,1)="я")+(RIGHT(C111,1)="ь"),"ж","м"))</f>
        <v>м</v>
      </c>
      <c r="R111" s="58">
        <f>SMALL(E111:M111,1)</f>
        <v>84</v>
      </c>
      <c r="S111" s="59">
        <f>SUMIF(E111:M111,"&lt;200",E111:M111)/P111</f>
        <v>104.6</v>
      </c>
      <c r="T111" s="60">
        <f>VLOOKUP(C111,'Расчет 8'!$A$1:$D$109,2,FALSE)</f>
        <v>102.55</v>
      </c>
    </row>
    <row r="112" spans="1:20" ht="12.75">
      <c r="A112" s="50">
        <f t="shared" si="1"/>
        <v>111</v>
      </c>
      <c r="B112" s="61"/>
      <c r="C112" s="50" t="s">
        <v>583</v>
      </c>
      <c r="D112" s="50"/>
      <c r="E112" s="54">
        <v>200</v>
      </c>
      <c r="F112" s="54">
        <v>200</v>
      </c>
      <c r="G112" s="54">
        <v>200</v>
      </c>
      <c r="H112" s="62">
        <v>43</v>
      </c>
      <c r="I112" s="54">
        <v>200</v>
      </c>
      <c r="J112" s="62">
        <v>47</v>
      </c>
      <c r="K112" s="53">
        <v>35</v>
      </c>
      <c r="L112" s="54">
        <v>200</v>
      </c>
      <c r="M112" s="54">
        <v>200</v>
      </c>
      <c r="N112" s="55">
        <f>SUM(E112:M112)</f>
        <v>1325</v>
      </c>
      <c r="O112" s="56">
        <f>N112-LARGE(E112:M112,1)-LARGE(E112:M112,2)</f>
        <v>925</v>
      </c>
      <c r="P112" s="56">
        <f>COUNTIF(E112:M112,"&lt;200")</f>
        <v>3</v>
      </c>
      <c r="Q112" s="57" t="str">
        <f>IF(ISNUMBER(SEARCH("Игорь",C112))+ISNUMBER(SEARCH("Илья",C112))+ISNUMBER(SEARCH("Никита",C112))+ISNUMBER(SEARCH("Данила",C112)),"м",IF((RIGHT(C112,1)="а")+(RIGHT(C112,1)="я")+(RIGHT(C112,1)="ь"),"ж","м"))</f>
        <v>м</v>
      </c>
      <c r="R112" s="58">
        <f>SMALL(E112:M112,1)</f>
        <v>35</v>
      </c>
      <c r="S112" s="59">
        <f>SUMIF(E112:M112,"&lt;200",E112:M112)/P112</f>
        <v>41.666666666666664</v>
      </c>
      <c r="T112" s="60">
        <f>VLOOKUP(C112,'Расчет 7'!$A$1:$D$111,2,FALSE)</f>
        <v>491.34</v>
      </c>
    </row>
    <row r="113" spans="1:20" ht="12.75">
      <c r="A113" s="50">
        <f t="shared" si="1"/>
        <v>112</v>
      </c>
      <c r="B113" s="61"/>
      <c r="C113" s="50" t="s">
        <v>255</v>
      </c>
      <c r="D113" s="50" t="s">
        <v>256</v>
      </c>
      <c r="E113" s="63">
        <v>71</v>
      </c>
      <c r="F113" s="63">
        <v>86</v>
      </c>
      <c r="G113" s="63">
        <v>96</v>
      </c>
      <c r="H113" s="63">
        <v>80</v>
      </c>
      <c r="I113" s="54">
        <v>200</v>
      </c>
      <c r="J113" s="54">
        <v>200</v>
      </c>
      <c r="K113" s="54">
        <v>200</v>
      </c>
      <c r="L113" s="54">
        <v>200</v>
      </c>
      <c r="M113" s="54">
        <v>200</v>
      </c>
      <c r="N113" s="55">
        <f>SUM(E113:M113)</f>
        <v>1333</v>
      </c>
      <c r="O113" s="56">
        <f>N113-LARGE(E113:M113,1)-LARGE(E113:M113,2)</f>
        <v>933</v>
      </c>
      <c r="P113" s="56">
        <f>COUNTIF(E113:M113,"&lt;200")</f>
        <v>4</v>
      </c>
      <c r="Q113" s="57" t="str">
        <f>IF(ISNUMBER(SEARCH("Игорь",C113))+ISNUMBER(SEARCH("Илья",C113))+ISNUMBER(SEARCH("Никита",C113))+ISNUMBER(SEARCH("Данила",C113)),"м",IF((RIGHT(C113,1)="а")+(RIGHT(C113,1)="я")+(RIGHT(C113,1)="ь"),"ж","м"))</f>
        <v>м</v>
      </c>
      <c r="R113" s="58">
        <f>SMALL(E113:M113,1)</f>
        <v>71</v>
      </c>
      <c r="S113" s="59">
        <f>SUMIF(E113:M113,"&lt;200",E113:M113)/P113</f>
        <v>83.25</v>
      </c>
      <c r="T113" s="60">
        <f>VLOOKUP(C113,'Расчет 4'!$A$1:$D$92,3,FALSE)</f>
        <v>156.86</v>
      </c>
    </row>
    <row r="114" spans="1:20" ht="12.75">
      <c r="A114" s="50">
        <f t="shared" si="1"/>
        <v>113</v>
      </c>
      <c r="B114" s="61"/>
      <c r="C114" s="50" t="s">
        <v>12</v>
      </c>
      <c r="D114" s="50"/>
      <c r="E114" s="54">
        <v>200</v>
      </c>
      <c r="F114" s="54">
        <v>200</v>
      </c>
      <c r="G114" s="63">
        <v>99</v>
      </c>
      <c r="H114" s="54">
        <v>200</v>
      </c>
      <c r="I114" s="63">
        <v>79</v>
      </c>
      <c r="J114" s="63">
        <v>80</v>
      </c>
      <c r="K114" s="63">
        <v>84</v>
      </c>
      <c r="L114" s="54">
        <v>200</v>
      </c>
      <c r="M114" s="54">
        <v>200</v>
      </c>
      <c r="N114" s="55">
        <f>SUM(E114:M114)</f>
        <v>1342</v>
      </c>
      <c r="O114" s="56">
        <f>N114-LARGE(E114:M114,1)-LARGE(E114:M114,2)</f>
        <v>942</v>
      </c>
      <c r="P114" s="56">
        <f>COUNTIF(E114:M114,"&lt;200")</f>
        <v>4</v>
      </c>
      <c r="Q114" s="57" t="str">
        <f>IF(ISNUMBER(SEARCH("Игорь",C114))+ISNUMBER(SEARCH("Илья",C114))+ISNUMBER(SEARCH("Никита",C114))+ISNUMBER(SEARCH("Данила",C114)),"м",IF((RIGHT(C114,1)="а")+(RIGHT(C114,1)="я")+(RIGHT(C114,1)="ь"),"ж","м"))</f>
        <v>м</v>
      </c>
      <c r="R114" s="58">
        <f>SMALL(E114:M114,1)</f>
        <v>79</v>
      </c>
      <c r="S114" s="59">
        <f>SUMIF(E114:M114,"&lt;200",E114:M114)/P114</f>
        <v>85.5</v>
      </c>
      <c r="T114" s="60">
        <f>VLOOKUP(C114,'Расчет 7'!$A$1:$D$111,2,FALSE)</f>
        <v>177.15</v>
      </c>
    </row>
    <row r="115" spans="1:20" ht="12.75">
      <c r="A115" s="50">
        <f t="shared" si="1"/>
        <v>114</v>
      </c>
      <c r="B115" s="61"/>
      <c r="C115" s="50" t="s">
        <v>231</v>
      </c>
      <c r="D115" s="50"/>
      <c r="E115" s="54">
        <v>200</v>
      </c>
      <c r="F115" s="63">
        <v>90</v>
      </c>
      <c r="G115" s="63">
        <v>93</v>
      </c>
      <c r="H115" s="54">
        <v>200</v>
      </c>
      <c r="I115" s="63">
        <v>80</v>
      </c>
      <c r="J115" s="63">
        <v>82</v>
      </c>
      <c r="K115" s="54">
        <v>200</v>
      </c>
      <c r="L115" s="54">
        <v>200</v>
      </c>
      <c r="M115" s="54">
        <v>200</v>
      </c>
      <c r="N115" s="55">
        <f>SUM(E115:M115)</f>
        <v>1345</v>
      </c>
      <c r="O115" s="56">
        <f>N115-LARGE(E115:M115,1)-LARGE(E115:M115,2)</f>
        <v>945</v>
      </c>
      <c r="P115" s="56">
        <f>COUNTIF(E115:M115,"&lt;200")</f>
        <v>4</v>
      </c>
      <c r="Q115" s="57" t="str">
        <f>IF(ISNUMBER(SEARCH("Игорь",C115))+ISNUMBER(SEARCH("Илья",C115))+ISNUMBER(SEARCH("Никита",C115))+ISNUMBER(SEARCH("Данила",C115)),"м",IF((RIGHT(C115,1)="а")+(RIGHT(C115,1)="я")+(RIGHT(C115,1)="ь"),"ж","м"))</f>
        <v>ж</v>
      </c>
      <c r="R115" s="58">
        <f>SMALL(E115:M115,1)</f>
        <v>80</v>
      </c>
      <c r="S115" s="59">
        <f>SUMIF(E115:M115,"&lt;200",E115:M115)/P115</f>
        <v>86.25</v>
      </c>
      <c r="T115" s="60">
        <f>VLOOKUP(C115,'Расчет 6'!$A$1:$D$112,2,FALSE)</f>
        <v>153.83</v>
      </c>
    </row>
    <row r="116" spans="1:20" ht="12.75">
      <c r="A116" s="50">
        <f t="shared" si="1"/>
        <v>115</v>
      </c>
      <c r="B116" s="61"/>
      <c r="C116" s="50" t="s">
        <v>584</v>
      </c>
      <c r="D116" s="50"/>
      <c r="E116" s="54">
        <v>200</v>
      </c>
      <c r="F116" s="54">
        <v>200</v>
      </c>
      <c r="G116" s="54">
        <v>200</v>
      </c>
      <c r="H116" s="54">
        <v>200</v>
      </c>
      <c r="I116" s="54">
        <v>200</v>
      </c>
      <c r="J116" s="65">
        <v>101</v>
      </c>
      <c r="K116" s="65">
        <v>104</v>
      </c>
      <c r="L116" s="65">
        <v>82</v>
      </c>
      <c r="M116" s="65">
        <v>68</v>
      </c>
      <c r="N116" s="55">
        <f>SUM(E116:M116)</f>
        <v>1355</v>
      </c>
      <c r="O116" s="56">
        <f>N116-LARGE(E116:M116,1)-LARGE(E116:M116,2)</f>
        <v>955</v>
      </c>
      <c r="P116" s="56">
        <f>COUNTIF(E116:M116,"&lt;200")</f>
        <v>4</v>
      </c>
      <c r="Q116" s="57" t="str">
        <f>IF(ISNUMBER(SEARCH("Игорь",C116))+ISNUMBER(SEARCH("Илья",C116))+ISNUMBER(SEARCH("Никита",C116))+ISNUMBER(SEARCH("Данила",C116)),"м",IF((RIGHT(C116,1)="а")+(RIGHT(C116,1)="я")+(RIGHT(C116,1)="ь"),"ж","м"))</f>
        <v>ж</v>
      </c>
      <c r="R116" s="58">
        <f>SMALL(E116:M116,1)</f>
        <v>68</v>
      </c>
      <c r="S116" s="59">
        <f>SUMIF(E116:M116,"&lt;200",E116:M116)/P116</f>
        <v>88.75</v>
      </c>
      <c r="T116" s="60">
        <f>VLOOKUP(C116,'Расчет 8'!$A$1:$D$109,2,FALSE)</f>
        <v>25.28</v>
      </c>
    </row>
    <row r="117" spans="1:20" ht="12.75">
      <c r="A117" s="50">
        <f t="shared" si="1"/>
        <v>116</v>
      </c>
      <c r="B117" s="61"/>
      <c r="C117" s="50" t="s">
        <v>585</v>
      </c>
      <c r="D117" s="50"/>
      <c r="E117" s="54">
        <v>200</v>
      </c>
      <c r="F117" s="54">
        <v>200</v>
      </c>
      <c r="G117" s="54">
        <v>200</v>
      </c>
      <c r="H117" s="54">
        <v>200</v>
      </c>
      <c r="I117" s="54">
        <v>200</v>
      </c>
      <c r="J117" s="63">
        <v>65</v>
      </c>
      <c r="K117" s="54">
        <v>200</v>
      </c>
      <c r="L117" s="62">
        <v>43</v>
      </c>
      <c r="M117" s="63">
        <v>48</v>
      </c>
      <c r="N117" s="55">
        <f>SUM(E117:M117)</f>
        <v>1356</v>
      </c>
      <c r="O117" s="56">
        <f>N117-LARGE(E117:M117,1)-LARGE(E117:M117,2)</f>
        <v>956</v>
      </c>
      <c r="P117" s="56">
        <f>COUNTIF(E117:M117,"&lt;200")</f>
        <v>3</v>
      </c>
      <c r="Q117" s="57" t="str">
        <f>IF(ISNUMBER(SEARCH("Игорь",C117))+ISNUMBER(SEARCH("Илья",C117))+ISNUMBER(SEARCH("Никита",C117))+ISNUMBER(SEARCH("Данила",C117)),"м",IF((RIGHT(C117,1)="а")+(RIGHT(C117,1)="я")+(RIGHT(C117,1)="ь"),"ж","м"))</f>
        <v>м</v>
      </c>
      <c r="R117" s="58">
        <f>SMALL(E117:M117,1)</f>
        <v>43</v>
      </c>
      <c r="S117" s="59">
        <f>SUMIF(E117:M117,"&lt;200",E117:M117)/P117</f>
        <v>52</v>
      </c>
      <c r="T117" s="60">
        <f>VLOOKUP(C117,'Расчет 9'!$A$1:$D$109,2,FALSE)</f>
        <v>168.64</v>
      </c>
    </row>
    <row r="118" spans="1:20" ht="12.75">
      <c r="A118" s="50">
        <f t="shared" si="1"/>
        <v>117</v>
      </c>
      <c r="B118" s="61"/>
      <c r="C118" s="50" t="s">
        <v>94</v>
      </c>
      <c r="D118" s="50"/>
      <c r="E118" s="54">
        <v>200</v>
      </c>
      <c r="F118" s="63">
        <v>66</v>
      </c>
      <c r="G118" s="54">
        <v>200</v>
      </c>
      <c r="H118" s="54">
        <v>200</v>
      </c>
      <c r="I118" s="54">
        <v>200</v>
      </c>
      <c r="J118" s="54">
        <v>200</v>
      </c>
      <c r="K118" s="62">
        <v>48</v>
      </c>
      <c r="L118" s="62">
        <v>44</v>
      </c>
      <c r="M118" s="54">
        <v>200</v>
      </c>
      <c r="N118" s="55">
        <f>SUM(E118:M118)</f>
        <v>1358</v>
      </c>
      <c r="O118" s="56">
        <f>N118-LARGE(E118:M118,1)-LARGE(E118:M118,2)</f>
        <v>958</v>
      </c>
      <c r="P118" s="56">
        <f>COUNTIF(E118:M118,"&lt;200")</f>
        <v>3</v>
      </c>
      <c r="Q118" s="57" t="str">
        <f>IF(ISNUMBER(SEARCH("Игорь",C118))+ISNUMBER(SEARCH("Илья",C118))+ISNUMBER(SEARCH("Никита",C118))+ISNUMBER(SEARCH("Данила",C118)),"м",IF((RIGHT(C118,1)="а")+(RIGHT(C118,1)="я")+(RIGHT(C118,1)="ь"),"ж","м"))</f>
        <v>м</v>
      </c>
      <c r="R118" s="58">
        <f>SMALL(E118:M118,1)</f>
        <v>44</v>
      </c>
      <c r="S118" s="59">
        <f>SUMIF(E118:M118,"&lt;200",E118:M118)/P118</f>
        <v>52.666666666666664</v>
      </c>
      <c r="T118" s="60">
        <f>VLOOKUP(C118,'Расчет 8'!$A$1:$D$109,2,FALSE)</f>
        <v>189.12</v>
      </c>
    </row>
    <row r="119" spans="1:20" ht="12.75">
      <c r="A119" s="50">
        <f t="shared" si="1"/>
        <v>118</v>
      </c>
      <c r="B119" s="61"/>
      <c r="C119" s="50" t="s">
        <v>515</v>
      </c>
      <c r="D119" s="50" t="s">
        <v>206</v>
      </c>
      <c r="E119" s="54">
        <v>200</v>
      </c>
      <c r="F119" s="54">
        <v>200</v>
      </c>
      <c r="G119" s="65">
        <v>122</v>
      </c>
      <c r="H119" s="65">
        <v>99</v>
      </c>
      <c r="I119" s="54">
        <v>200</v>
      </c>
      <c r="J119" s="54">
        <v>200</v>
      </c>
      <c r="K119" s="65">
        <v>87</v>
      </c>
      <c r="L119" s="54">
        <v>200</v>
      </c>
      <c r="M119" s="63">
        <v>63</v>
      </c>
      <c r="N119" s="55">
        <f>SUM(E119:M119)</f>
        <v>1371</v>
      </c>
      <c r="O119" s="56">
        <f>N119-LARGE(E119:M119,1)-LARGE(E119:M119,2)</f>
        <v>971</v>
      </c>
      <c r="P119" s="56">
        <f>COUNTIF(E119:M119,"&lt;200")</f>
        <v>4</v>
      </c>
      <c r="Q119" s="57" t="str">
        <f>IF(ISNUMBER(SEARCH("Игорь",C119))+ISNUMBER(SEARCH("Илья",C119))+ISNUMBER(SEARCH("Никита",C119))+ISNUMBER(SEARCH("Данила",C119)),"м",IF((RIGHT(C119,1)="а")+(RIGHT(C119,1)="я")+(RIGHT(C119,1)="ь"),"ж","м"))</f>
        <v>ж</v>
      </c>
      <c r="R119" s="58">
        <f>SMALL(E119:M119,1)</f>
        <v>63</v>
      </c>
      <c r="S119" s="59">
        <f>SUMIF(E119:M119,"&lt;200",E119:M119)/P119</f>
        <v>92.75</v>
      </c>
      <c r="T119" s="60">
        <f>VLOOKUP(C119,'Расчет 9'!$A$1:$D$109,2,FALSE)</f>
        <v>105.48</v>
      </c>
    </row>
    <row r="120" spans="1:20" ht="12.75">
      <c r="A120" s="50">
        <f t="shared" si="1"/>
        <v>119</v>
      </c>
      <c r="B120" s="61"/>
      <c r="C120" s="50" t="s">
        <v>272</v>
      </c>
      <c r="D120" s="50" t="s">
        <v>113</v>
      </c>
      <c r="E120" s="54">
        <v>200</v>
      </c>
      <c r="F120" s="63">
        <v>95</v>
      </c>
      <c r="G120" s="63">
        <v>98</v>
      </c>
      <c r="H120" s="63">
        <v>91</v>
      </c>
      <c r="I120" s="65">
        <v>96</v>
      </c>
      <c r="J120" s="54">
        <v>200</v>
      </c>
      <c r="K120" s="54">
        <v>200</v>
      </c>
      <c r="L120" s="54">
        <v>200</v>
      </c>
      <c r="M120" s="54">
        <v>200</v>
      </c>
      <c r="N120" s="55">
        <f>SUM(E120:M120)</f>
        <v>1380</v>
      </c>
      <c r="O120" s="56">
        <f>N120-LARGE(E120:M120,1)-LARGE(E120:M120,2)</f>
        <v>980</v>
      </c>
      <c r="P120" s="56">
        <f>COUNTIF(E120:M120,"&lt;200")</f>
        <v>4</v>
      </c>
      <c r="Q120" s="57" t="str">
        <f>IF(ISNUMBER(SEARCH("Игорь",C120))+ISNUMBER(SEARCH("Илья",C120))+ISNUMBER(SEARCH("Никита",C120))+ISNUMBER(SEARCH("Данила",C120)),"м",IF((RIGHT(C120,1)="а")+(RIGHT(C120,1)="я")+(RIGHT(C120,1)="ь"),"ж","м"))</f>
        <v>ж</v>
      </c>
      <c r="R120" s="58">
        <f>SMALL(E120:M120,1)</f>
        <v>91</v>
      </c>
      <c r="S120" s="59">
        <f>SUMIF(E120:M120,"&lt;200",E120:M120)/P120</f>
        <v>95</v>
      </c>
      <c r="T120" s="60">
        <f>VLOOKUP(C120,'Расчет 4'!$A$1:$D$92,3,FALSE)</f>
        <v>142.54</v>
      </c>
    </row>
    <row r="121" spans="1:20" ht="12.75">
      <c r="A121" s="50">
        <f t="shared" si="1"/>
        <v>120</v>
      </c>
      <c r="B121" s="61"/>
      <c r="C121" s="50" t="s">
        <v>485</v>
      </c>
      <c r="D121" s="50" t="s">
        <v>24</v>
      </c>
      <c r="E121" s="63">
        <v>57</v>
      </c>
      <c r="F121" s="54">
        <v>200</v>
      </c>
      <c r="G121" s="63">
        <v>68</v>
      </c>
      <c r="H121" s="62">
        <v>61</v>
      </c>
      <c r="I121" s="54">
        <v>200</v>
      </c>
      <c r="J121" s="54">
        <v>200</v>
      </c>
      <c r="K121" s="54">
        <v>200</v>
      </c>
      <c r="L121" s="54">
        <v>200</v>
      </c>
      <c r="M121" s="54">
        <v>200</v>
      </c>
      <c r="N121" s="55">
        <f>SUM(E121:M121)</f>
        <v>1386</v>
      </c>
      <c r="O121" s="56">
        <f>N121-LARGE(E121:M121,1)-LARGE(E121:M121,2)</f>
        <v>986</v>
      </c>
      <c r="P121" s="56">
        <f>COUNTIF(E121:M121,"&lt;200")</f>
        <v>3</v>
      </c>
      <c r="Q121" s="57" t="str">
        <f>IF(ISNUMBER(SEARCH("Игорь",C121))+ISNUMBER(SEARCH("Илья",C121))+ISNUMBER(SEARCH("Никита",C121))+ISNUMBER(SEARCH("Данила",C121)),"м",IF((RIGHT(C121,1)="а")+(RIGHT(C121,1)="я")+(RIGHT(C121,1)="ь"),"ж","м"))</f>
        <v>м</v>
      </c>
      <c r="R121" s="58">
        <f>SMALL(E121:M121,1)</f>
        <v>57</v>
      </c>
      <c r="S121" s="59">
        <f>SUMIF(E121:M121,"&lt;200",E121:M121)/P121</f>
        <v>62</v>
      </c>
      <c r="T121" s="60">
        <f>VLOOKUP(C121,'Расчет 4'!$A$1:$D$92,3,FALSE)</f>
        <v>307.28</v>
      </c>
    </row>
    <row r="122" spans="1:20" ht="12.75">
      <c r="A122" s="50">
        <f t="shared" si="1"/>
        <v>121</v>
      </c>
      <c r="B122" s="61"/>
      <c r="C122" s="50" t="s">
        <v>35</v>
      </c>
      <c r="D122" s="50" t="s">
        <v>24</v>
      </c>
      <c r="E122" s="65">
        <v>79</v>
      </c>
      <c r="F122" s="65">
        <v>108</v>
      </c>
      <c r="G122" s="65">
        <v>109</v>
      </c>
      <c r="H122" s="65">
        <v>94</v>
      </c>
      <c r="I122" s="54">
        <v>200</v>
      </c>
      <c r="J122" s="54">
        <v>200</v>
      </c>
      <c r="K122" s="54">
        <v>200</v>
      </c>
      <c r="L122" s="54">
        <v>200</v>
      </c>
      <c r="M122" s="54">
        <v>200</v>
      </c>
      <c r="N122" s="55">
        <f>SUM(E122:M122)</f>
        <v>1390</v>
      </c>
      <c r="O122" s="56">
        <f>N122-LARGE(E122:M122,1)-LARGE(E122:M122,2)</f>
        <v>990</v>
      </c>
      <c r="P122" s="56">
        <f>COUNTIF(E122:M122,"&lt;200")</f>
        <v>4</v>
      </c>
      <c r="Q122" s="57" t="str">
        <f>IF(ISNUMBER(SEARCH("Игорь",C122))+ISNUMBER(SEARCH("Илья",C122))+ISNUMBER(SEARCH("Никита",C122))+ISNUMBER(SEARCH("Данила",C122)),"м",IF((RIGHT(C122,1)="а")+(RIGHT(C122,1)="я")+(RIGHT(C122,1)="ь"),"ж","м"))</f>
        <v>м</v>
      </c>
      <c r="R122" s="58">
        <f>SMALL(E122:M122,1)</f>
        <v>79</v>
      </c>
      <c r="S122" s="59">
        <f>SUMIF(E122:M122,"&lt;200",E122:M122)/P122</f>
        <v>97.5</v>
      </c>
      <c r="T122" s="60"/>
    </row>
    <row r="123" spans="1:20" ht="12.75">
      <c r="A123" s="50">
        <f t="shared" si="1"/>
        <v>122</v>
      </c>
      <c r="B123" s="61"/>
      <c r="C123" s="50" t="s">
        <v>464</v>
      </c>
      <c r="D123" s="50" t="s">
        <v>71</v>
      </c>
      <c r="E123" s="67">
        <v>63</v>
      </c>
      <c r="F123" s="63">
        <v>67</v>
      </c>
      <c r="G123" s="62">
        <v>63</v>
      </c>
      <c r="H123" s="54">
        <v>200</v>
      </c>
      <c r="I123" s="54">
        <v>200</v>
      </c>
      <c r="J123" s="54">
        <v>200</v>
      </c>
      <c r="K123" s="54">
        <v>200</v>
      </c>
      <c r="L123" s="54">
        <v>200</v>
      </c>
      <c r="M123" s="54">
        <v>200</v>
      </c>
      <c r="N123" s="55">
        <f>SUM(E123:M123)</f>
        <v>1393</v>
      </c>
      <c r="O123" s="56">
        <f>N123-LARGE(E123:M123,1)-LARGE(E123:M123,2)</f>
        <v>993</v>
      </c>
      <c r="P123" s="56">
        <f>COUNTIF(E123:M123,"&lt;200")</f>
        <v>3</v>
      </c>
      <c r="Q123" s="57" t="str">
        <f>IF(ISNUMBER(SEARCH("Игорь",C123))+ISNUMBER(SEARCH("Илья",C123))+ISNUMBER(SEARCH("Никита",C123))+ISNUMBER(SEARCH("Данила",C123)),"м",IF((RIGHT(C123,1)="а")+(RIGHT(C123,1)="я")+(RIGHT(C123,1)="ь"),"ж","м"))</f>
        <v>м</v>
      </c>
      <c r="R123" s="58">
        <f>SMALL(E123:M123,1)</f>
        <v>63</v>
      </c>
      <c r="S123" s="59">
        <f>SUMIF(E123:M123,"&lt;200",E123:M123)/P123</f>
        <v>64.33333333333333</v>
      </c>
      <c r="T123" s="60">
        <v>225.36</v>
      </c>
    </row>
    <row r="124" spans="1:20" ht="12.75">
      <c r="A124" s="50">
        <f t="shared" si="1"/>
        <v>123</v>
      </c>
      <c r="B124" s="61"/>
      <c r="C124" s="50" t="s">
        <v>524</v>
      </c>
      <c r="D124" s="50" t="s">
        <v>24</v>
      </c>
      <c r="E124" s="54">
        <v>200</v>
      </c>
      <c r="F124" s="65">
        <v>129</v>
      </c>
      <c r="G124" s="65">
        <v>137</v>
      </c>
      <c r="H124" s="65">
        <v>111</v>
      </c>
      <c r="I124" s="65">
        <v>106</v>
      </c>
      <c r="J124" s="65">
        <v>110</v>
      </c>
      <c r="K124" s="54">
        <v>200</v>
      </c>
      <c r="L124" s="54">
        <v>200</v>
      </c>
      <c r="M124" s="54">
        <v>200</v>
      </c>
      <c r="N124" s="55">
        <f>SUM(E124:M124)</f>
        <v>1393</v>
      </c>
      <c r="O124" s="56">
        <f>N124-LARGE(E124:M124,1)-LARGE(E124:M124,2)</f>
        <v>993</v>
      </c>
      <c r="P124" s="56">
        <f>COUNTIF(E124:M124,"&lt;200")</f>
        <v>5</v>
      </c>
      <c r="Q124" s="57" t="str">
        <f>IF(ISNUMBER(SEARCH("Игорь",C124))+ISNUMBER(SEARCH("Илья",C124))+ISNUMBER(SEARCH("Никита",C124))+ISNUMBER(SEARCH("Данила",C124)),"м",IF((RIGHT(C124,1)="а")+(RIGHT(C124,1)="я")+(RIGHT(C124,1)="ь"),"ж","м"))</f>
        <v>м</v>
      </c>
      <c r="R124" s="58">
        <f>SMALL(E124:M124,1)</f>
        <v>106</v>
      </c>
      <c r="S124" s="59">
        <f>SUMIF(E124:M124,"&lt;200",E124:M124)/P124</f>
        <v>118.6</v>
      </c>
      <c r="T124" s="60">
        <f>VLOOKUP(C124,'Расчет 6'!$A$1:$D$112,2,FALSE)</f>
        <v>93.5</v>
      </c>
    </row>
    <row r="125" spans="1:20" ht="12.75">
      <c r="A125" s="50">
        <f t="shared" si="1"/>
        <v>124</v>
      </c>
      <c r="B125" s="61"/>
      <c r="C125" s="50" t="s">
        <v>309</v>
      </c>
      <c r="D125" s="50"/>
      <c r="E125" s="54">
        <v>200</v>
      </c>
      <c r="F125" s="54">
        <v>200</v>
      </c>
      <c r="G125" s="63">
        <v>73</v>
      </c>
      <c r="H125" s="54">
        <v>200</v>
      </c>
      <c r="I125" s="63">
        <v>67</v>
      </c>
      <c r="J125" s="54">
        <v>200</v>
      </c>
      <c r="K125" s="54">
        <v>200</v>
      </c>
      <c r="L125" s="54">
        <v>200</v>
      </c>
      <c r="M125" s="63">
        <v>55</v>
      </c>
      <c r="N125" s="55">
        <f>SUM(E125:M125)</f>
        <v>1395</v>
      </c>
      <c r="O125" s="56">
        <f>N125-LARGE(E125:M125,1)-LARGE(E125:M125,2)</f>
        <v>995</v>
      </c>
      <c r="P125" s="56">
        <f>COUNTIF(E125:M125,"&lt;200")</f>
        <v>3</v>
      </c>
      <c r="Q125" s="57" t="str">
        <f>IF(ISNUMBER(SEARCH("Игорь",C125))+ISNUMBER(SEARCH("Илья",C125))+ISNUMBER(SEARCH("Никита",C125))+ISNUMBER(SEARCH("Данила",C125)),"м",IF((RIGHT(C125,1)="а")+(RIGHT(C125,1)="я")+(RIGHT(C125,1)="ь"),"ж","м"))</f>
        <v>ж</v>
      </c>
      <c r="R125" s="58">
        <f>SMALL(E125:M125,1)</f>
        <v>55</v>
      </c>
      <c r="S125" s="59">
        <f>SUMIF(E125:M125,"&lt;200",E125:M125)/P125</f>
        <v>65</v>
      </c>
      <c r="T125" s="60">
        <f>VLOOKUP(C125,'Расчет 9'!$A$1:$D$109,2,FALSE)</f>
        <v>216.27</v>
      </c>
    </row>
    <row r="126" spans="1:20" ht="12.75">
      <c r="A126" s="50">
        <f t="shared" si="1"/>
        <v>125</v>
      </c>
      <c r="B126" s="61"/>
      <c r="C126" s="50" t="s">
        <v>27</v>
      </c>
      <c r="D126" s="50"/>
      <c r="E126" s="54">
        <v>200</v>
      </c>
      <c r="F126" s="63">
        <v>72</v>
      </c>
      <c r="G126" s="54">
        <v>200</v>
      </c>
      <c r="H126" s="54">
        <v>200</v>
      </c>
      <c r="I126" s="54">
        <v>200</v>
      </c>
      <c r="J126" s="54">
        <v>200</v>
      </c>
      <c r="K126" s="63">
        <v>74</v>
      </c>
      <c r="L126" s="54">
        <v>200</v>
      </c>
      <c r="M126" s="63">
        <v>56</v>
      </c>
      <c r="N126" s="55">
        <f>SUM(E126:M126)</f>
        <v>1402</v>
      </c>
      <c r="O126" s="56">
        <f>N126-LARGE(E126:M126,1)-LARGE(E126:M126,2)</f>
        <v>1002</v>
      </c>
      <c r="P126" s="56">
        <f>COUNTIF(E126:M126,"&lt;200")</f>
        <v>3</v>
      </c>
      <c r="Q126" s="57" t="str">
        <f>IF(ISNUMBER(SEARCH("Игорь",C126))+ISNUMBER(SEARCH("Илья",C126))+ISNUMBER(SEARCH("Никита",C126))+ISNUMBER(SEARCH("Данила",C126)),"м",IF((RIGHT(C126,1)="а")+(RIGHT(C126,1)="я")+(RIGHT(C126,1)="ь"),"ж","м"))</f>
        <v>м</v>
      </c>
      <c r="R126" s="58">
        <f>SMALL(E126:M126,1)</f>
        <v>56</v>
      </c>
      <c r="S126" s="59">
        <f>SUMIF(E126:M126,"&lt;200",E126:M126)/P126</f>
        <v>67.33333333333333</v>
      </c>
      <c r="T126" s="60">
        <f>VLOOKUP(C126,'Расчет 9'!$A$1:$D$109,2,FALSE)</f>
        <v>248.11</v>
      </c>
    </row>
    <row r="127" spans="1:20" ht="12.75">
      <c r="A127" s="50">
        <f t="shared" si="1"/>
        <v>126</v>
      </c>
      <c r="B127" s="61"/>
      <c r="C127" s="50" t="s">
        <v>586</v>
      </c>
      <c r="D127" s="50"/>
      <c r="E127" s="54">
        <v>200</v>
      </c>
      <c r="F127" s="54">
        <v>200</v>
      </c>
      <c r="G127" s="54">
        <v>200</v>
      </c>
      <c r="H127" s="54">
        <v>200</v>
      </c>
      <c r="I127" s="54">
        <v>200</v>
      </c>
      <c r="J127" s="54">
        <v>200</v>
      </c>
      <c r="K127" s="54">
        <v>200</v>
      </c>
      <c r="L127" s="53">
        <v>3</v>
      </c>
      <c r="M127" s="53">
        <v>5</v>
      </c>
      <c r="N127" s="55">
        <f>SUM(E127:M127)</f>
        <v>1408</v>
      </c>
      <c r="O127" s="56">
        <f>N127-LARGE(E127:M127,1)-LARGE(E127:M127,2)</f>
        <v>1008</v>
      </c>
      <c r="P127" s="56">
        <f>COUNTIF(E127:M127,"&lt;200")</f>
        <v>2</v>
      </c>
      <c r="Q127" s="57" t="str">
        <f>IF(ISNUMBER(SEARCH("Игорь",C127))+ISNUMBER(SEARCH("Илья",C127))+ISNUMBER(SEARCH("Никита",C127))+ISNUMBER(SEARCH("Данила",C127)),"м",IF((RIGHT(C127,1)="а")+(RIGHT(C127,1)="я")+(RIGHT(C127,1)="ь"),"ж","м"))</f>
        <v>м</v>
      </c>
      <c r="R127" s="58">
        <f>SMALL(E127:M127,1)</f>
        <v>3</v>
      </c>
      <c r="S127" s="59">
        <f>SUMIF(E127:M127,"&lt;200",E127:M127)/P127</f>
        <v>4</v>
      </c>
      <c r="T127" s="60">
        <f>VLOOKUP(C127,'Расчет 9'!$A$1:$D$109,2,FALSE)</f>
        <v>740.79</v>
      </c>
    </row>
    <row r="128" spans="1:20" ht="12.75">
      <c r="A128" s="50">
        <f t="shared" si="1"/>
        <v>127</v>
      </c>
      <c r="B128" s="61"/>
      <c r="C128" s="50" t="s">
        <v>587</v>
      </c>
      <c r="D128" s="50"/>
      <c r="E128" s="54">
        <v>200</v>
      </c>
      <c r="F128" s="54">
        <v>200</v>
      </c>
      <c r="G128" s="54">
        <v>200</v>
      </c>
      <c r="H128" s="54">
        <v>200</v>
      </c>
      <c r="I128" s="54">
        <v>200</v>
      </c>
      <c r="J128" s="54">
        <v>200</v>
      </c>
      <c r="K128" s="53">
        <v>2</v>
      </c>
      <c r="L128" s="54">
        <v>200</v>
      </c>
      <c r="M128" s="53">
        <v>6</v>
      </c>
      <c r="N128" s="55">
        <f>SUM(E128:M128)</f>
        <v>1408</v>
      </c>
      <c r="O128" s="56">
        <f>N128-LARGE(E128:M128,1)-LARGE(E128:M128,2)</f>
        <v>1008</v>
      </c>
      <c r="P128" s="56">
        <f>COUNTIF(E128:M128,"&lt;200")</f>
        <v>2</v>
      </c>
      <c r="Q128" s="57" t="str">
        <f>IF(ISNUMBER(SEARCH("Игорь",C128))+ISNUMBER(SEARCH("Илья",C128))+ISNUMBER(SEARCH("Никита",C128))+ISNUMBER(SEARCH("Данила",C128)),"м",IF((RIGHT(C128,1)="а")+(RIGHT(C128,1)="я")+(RIGHT(C128,1)="ь"),"ж","м"))</f>
        <v>м</v>
      </c>
      <c r="R128" s="58">
        <f>SMALL(E128:M128,1)</f>
        <v>2</v>
      </c>
      <c r="S128" s="59">
        <f>SUMIF(E128:M128,"&lt;200",E128:M128)/P128</f>
        <v>4</v>
      </c>
      <c r="T128" s="60">
        <f>VLOOKUP(C128,'Расчет 9'!$A$1:$D$109,2,FALSE)</f>
        <v>742.13</v>
      </c>
    </row>
    <row r="129" spans="1:20" ht="12.75">
      <c r="A129" s="50">
        <f t="shared" si="1"/>
        <v>128</v>
      </c>
      <c r="B129" s="61"/>
      <c r="C129" s="50" t="s">
        <v>220</v>
      </c>
      <c r="D129" s="50" t="s">
        <v>80</v>
      </c>
      <c r="E129" s="65">
        <v>85</v>
      </c>
      <c r="F129" s="54">
        <v>200</v>
      </c>
      <c r="G129" s="65">
        <v>119</v>
      </c>
      <c r="H129" s="54">
        <v>200</v>
      </c>
      <c r="I129" s="65">
        <v>109</v>
      </c>
      <c r="J129" s="54">
        <v>200</v>
      </c>
      <c r="K129" s="65">
        <v>95</v>
      </c>
      <c r="L129" s="54">
        <v>200</v>
      </c>
      <c r="M129" s="54">
        <v>200</v>
      </c>
      <c r="N129" s="55">
        <f>SUM(E129:M129)</f>
        <v>1408</v>
      </c>
      <c r="O129" s="56">
        <f>N129-LARGE(E129:M129,1)-LARGE(E129:M129,2)</f>
        <v>1008</v>
      </c>
      <c r="P129" s="56">
        <f>COUNTIF(E129:M129,"&lt;200")</f>
        <v>4</v>
      </c>
      <c r="Q129" s="57" t="str">
        <f>IF(ISNUMBER(SEARCH("Игорь",C129))+ISNUMBER(SEARCH("Илья",C129))+ISNUMBER(SEARCH("Никита",C129))+ISNUMBER(SEARCH("Данила",C129)),"м",IF((RIGHT(C129,1)="а")+(RIGHT(C129,1)="я")+(RIGHT(C129,1)="ь"),"ж","м"))</f>
        <v>ж</v>
      </c>
      <c r="R129" s="58">
        <f>SMALL(E129:M129,1)</f>
        <v>85</v>
      </c>
      <c r="S129" s="59">
        <f>SUMIF(E129:M129,"&lt;200",E129:M129)/P129</f>
        <v>102</v>
      </c>
      <c r="T129" s="60">
        <f>VLOOKUP(C129,'Расчет 7'!$A$1:$D$111,2,FALSE)</f>
        <v>81.44</v>
      </c>
    </row>
    <row r="130" spans="1:20" ht="12.75">
      <c r="A130" s="50">
        <f t="shared" si="1"/>
        <v>129</v>
      </c>
      <c r="B130" s="61"/>
      <c r="C130" s="50" t="s">
        <v>161</v>
      </c>
      <c r="D130" s="50"/>
      <c r="E130" s="54">
        <v>200</v>
      </c>
      <c r="F130" s="54">
        <v>200</v>
      </c>
      <c r="G130" s="54">
        <v>200</v>
      </c>
      <c r="H130" s="54">
        <v>200</v>
      </c>
      <c r="I130" s="53">
        <v>4</v>
      </c>
      <c r="J130" s="53">
        <v>5</v>
      </c>
      <c r="K130" s="54">
        <v>200</v>
      </c>
      <c r="L130" s="54">
        <v>200</v>
      </c>
      <c r="M130" s="54">
        <v>200</v>
      </c>
      <c r="N130" s="55">
        <f>SUM(E130:M130)</f>
        <v>1409</v>
      </c>
      <c r="O130" s="56">
        <f>N130-LARGE(E130:M130,1)-LARGE(E130:M130,2)</f>
        <v>1009</v>
      </c>
      <c r="P130" s="56">
        <f>COUNTIF(E130:M130,"&lt;200")</f>
        <v>2</v>
      </c>
      <c r="Q130" s="57" t="str">
        <f>IF(ISNUMBER(SEARCH("Игорь",C130))+ISNUMBER(SEARCH("Илья",C130))+ISNUMBER(SEARCH("Никита",C130))+ISNUMBER(SEARCH("Данила",C130)),"м",IF((RIGHT(C130,1)="а")+(RIGHT(C130,1)="я")+(RIGHT(C130,1)="ь"),"ж","м"))</f>
        <v>м</v>
      </c>
      <c r="R130" s="58">
        <f>SMALL(E130:M130,1)</f>
        <v>4</v>
      </c>
      <c r="S130" s="59">
        <f>SUMIF(E130:M130,"&lt;200",E130:M130)/P130</f>
        <v>4.5</v>
      </c>
      <c r="T130" s="60">
        <f>VLOOKUP(C130,'Расчет 6'!$A$1:$D$112,2,FALSE)</f>
        <v>681.58</v>
      </c>
    </row>
    <row r="131" spans="1:20" ht="12.75">
      <c r="A131" s="50">
        <f t="shared" si="1"/>
        <v>130</v>
      </c>
      <c r="B131" s="61"/>
      <c r="C131" s="50" t="s">
        <v>146</v>
      </c>
      <c r="D131" s="50"/>
      <c r="E131" s="54">
        <v>200</v>
      </c>
      <c r="F131" s="53">
        <v>4</v>
      </c>
      <c r="G131" s="53">
        <v>8</v>
      </c>
      <c r="H131" s="54">
        <v>200</v>
      </c>
      <c r="I131" s="54">
        <v>200</v>
      </c>
      <c r="J131" s="54">
        <v>200</v>
      </c>
      <c r="K131" s="54">
        <v>200</v>
      </c>
      <c r="L131" s="54">
        <v>200</v>
      </c>
      <c r="M131" s="54">
        <v>200</v>
      </c>
      <c r="N131" s="55">
        <f>SUM(E131:M131)</f>
        <v>1412</v>
      </c>
      <c r="O131" s="56">
        <f>N131-LARGE(E131:M131,1)-LARGE(E131:M131,2)</f>
        <v>1012</v>
      </c>
      <c r="P131" s="56">
        <f>COUNTIF(E131:M131,"&lt;200")</f>
        <v>2</v>
      </c>
      <c r="Q131" s="57" t="str">
        <f>IF(ISNUMBER(SEARCH("Игорь",C131))+ISNUMBER(SEARCH("Илья",C131))+ISNUMBER(SEARCH("Никита",C131))+ISNUMBER(SEARCH("Данила",C131)),"м",IF((RIGHT(C131,1)="а")+(RIGHT(C131,1)="я")+(RIGHT(C131,1)="ь"),"ж","м"))</f>
        <v>м</v>
      </c>
      <c r="R131" s="58">
        <f>SMALL(E131:M131,1)</f>
        <v>4</v>
      </c>
      <c r="S131" s="59">
        <f>SUMIF(E131:M131,"&lt;200",E131:M131)/P131</f>
        <v>6</v>
      </c>
      <c r="T131" s="60">
        <v>671.24</v>
      </c>
    </row>
    <row r="132" spans="1:20" ht="12.75">
      <c r="A132" s="50">
        <f t="shared" si="1"/>
        <v>131</v>
      </c>
      <c r="B132" s="61"/>
      <c r="C132" s="50" t="s">
        <v>232</v>
      </c>
      <c r="D132" s="50" t="s">
        <v>212</v>
      </c>
      <c r="E132" s="63">
        <v>54</v>
      </c>
      <c r="F132" s="63">
        <v>79</v>
      </c>
      <c r="G132" s="54">
        <v>200</v>
      </c>
      <c r="H132" s="63">
        <v>82</v>
      </c>
      <c r="I132" s="54">
        <v>200</v>
      </c>
      <c r="J132" s="54">
        <v>200</v>
      </c>
      <c r="K132" s="54">
        <v>200</v>
      </c>
      <c r="L132" s="54">
        <v>200</v>
      </c>
      <c r="M132" s="54">
        <v>200</v>
      </c>
      <c r="N132" s="55">
        <f>SUM(E132:M132)</f>
        <v>1415</v>
      </c>
      <c r="O132" s="56">
        <f>N132-LARGE(E132:M132,1)-LARGE(E132:M132,2)</f>
        <v>1015</v>
      </c>
      <c r="P132" s="56">
        <f>COUNTIF(E132:M132,"&lt;200")</f>
        <v>3</v>
      </c>
      <c r="Q132" s="57" t="str">
        <f>IF(ISNUMBER(SEARCH("Игорь",C132))+ISNUMBER(SEARCH("Илья",C132))+ISNUMBER(SEARCH("Никита",C132))+ISNUMBER(SEARCH("Данила",C132)),"м",IF((RIGHT(C132,1)="а")+(RIGHT(C132,1)="я")+(RIGHT(C132,1)="ь"),"ж","м"))</f>
        <v>м</v>
      </c>
      <c r="R132" s="58">
        <f>SMALL(E132:M132,1)</f>
        <v>54</v>
      </c>
      <c r="S132" s="59">
        <f>SUMIF(E132:M132,"&lt;200",E132:M132)/P132</f>
        <v>71.66666666666667</v>
      </c>
      <c r="T132" s="60">
        <f>VLOOKUP(C132,'Расчет 4'!$A$1:$D$92,3,FALSE)</f>
        <v>219.69</v>
      </c>
    </row>
    <row r="133" spans="1:20" ht="12.75">
      <c r="A133" s="50">
        <f t="shared" si="1"/>
        <v>132</v>
      </c>
      <c r="B133" s="61"/>
      <c r="C133" s="50" t="s">
        <v>95</v>
      </c>
      <c r="D133" s="50"/>
      <c r="E133" s="54">
        <v>200</v>
      </c>
      <c r="F133" s="54">
        <v>200</v>
      </c>
      <c r="G133" s="54">
        <v>200</v>
      </c>
      <c r="H133" s="54">
        <v>200</v>
      </c>
      <c r="I133" s="53">
        <v>9</v>
      </c>
      <c r="J133" s="54">
        <v>200</v>
      </c>
      <c r="K133" s="53">
        <v>9</v>
      </c>
      <c r="L133" s="54">
        <v>200</v>
      </c>
      <c r="M133" s="54">
        <v>200</v>
      </c>
      <c r="N133" s="55">
        <f>SUM(E133:M133)</f>
        <v>1418</v>
      </c>
      <c r="O133" s="56">
        <f>N133-LARGE(E133:M133,1)-LARGE(E133:M133,2)</f>
        <v>1018</v>
      </c>
      <c r="P133" s="56">
        <f>COUNTIF(E133:M133,"&lt;200")</f>
        <v>2</v>
      </c>
      <c r="Q133" s="57" t="str">
        <f>IF(ISNUMBER(SEARCH("Игорь",C133))+ISNUMBER(SEARCH("Илья",C133))+ISNUMBER(SEARCH("Никита",C133))+ISNUMBER(SEARCH("Данила",C133)),"м",IF((RIGHT(C133,1)="а")+(RIGHT(C133,1)="я")+(RIGHT(C133,1)="ь"),"ж","м"))</f>
        <v>м</v>
      </c>
      <c r="R133" s="58">
        <f>SMALL(E133:M133,1)</f>
        <v>9</v>
      </c>
      <c r="S133" s="59">
        <f>SUMIF(E133:M133,"&lt;200",E133:M133)/P133</f>
        <v>9</v>
      </c>
      <c r="T133" s="60">
        <f>VLOOKUP(C133,'Расчет 7'!$A$1:$D$111,2,FALSE)</f>
        <v>661.66</v>
      </c>
    </row>
    <row r="134" spans="1:20" ht="12.75">
      <c r="A134" s="50">
        <f t="shared" si="1"/>
        <v>133</v>
      </c>
      <c r="B134" s="61"/>
      <c r="C134" s="50" t="s">
        <v>147</v>
      </c>
      <c r="D134" s="50" t="s">
        <v>13</v>
      </c>
      <c r="E134" s="54">
        <v>200</v>
      </c>
      <c r="F134" s="54">
        <v>200</v>
      </c>
      <c r="G134" s="65">
        <v>114</v>
      </c>
      <c r="H134" s="54">
        <v>200</v>
      </c>
      <c r="I134" s="65">
        <v>107</v>
      </c>
      <c r="J134" s="65">
        <v>102</v>
      </c>
      <c r="K134" s="65">
        <v>97</v>
      </c>
      <c r="L134" s="54">
        <v>200</v>
      </c>
      <c r="M134" s="54">
        <v>200</v>
      </c>
      <c r="N134" s="55">
        <f>SUM(E134:M134)</f>
        <v>1420</v>
      </c>
      <c r="O134" s="56">
        <f>N134-LARGE(E134:M134,1)-LARGE(E134:M134,2)</f>
        <v>1020</v>
      </c>
      <c r="P134" s="56">
        <f>COUNTIF(E134:M134,"&lt;200")</f>
        <v>4</v>
      </c>
      <c r="Q134" s="57" t="str">
        <f>IF(ISNUMBER(SEARCH("Игорь",C134))+ISNUMBER(SEARCH("Илья",C134))+ISNUMBER(SEARCH("Никита",C134))+ISNUMBER(SEARCH("Данила",C134)),"м",IF((RIGHT(C134,1)="а")+(RIGHT(C134,1)="я")+(RIGHT(C134,1)="ь"),"ж","м"))</f>
        <v>м</v>
      </c>
      <c r="R134" s="58">
        <f>SMALL(E134:M134,1)</f>
        <v>97</v>
      </c>
      <c r="S134" s="59">
        <f>SUMIF(E134:M134,"&lt;200",E134:M134)/P134</f>
        <v>105</v>
      </c>
      <c r="T134" s="60">
        <f>VLOOKUP(C134,'Расчет 7'!$A$1:$D$111,2,FALSE)</f>
        <v>125.57</v>
      </c>
    </row>
    <row r="135" spans="1:20" ht="12.75">
      <c r="A135" s="50">
        <f t="shared" si="1"/>
        <v>134</v>
      </c>
      <c r="B135" s="61"/>
      <c r="C135" s="50" t="s">
        <v>588</v>
      </c>
      <c r="D135" s="50"/>
      <c r="E135" s="54">
        <v>200</v>
      </c>
      <c r="F135" s="54">
        <v>200</v>
      </c>
      <c r="G135" s="54">
        <v>200</v>
      </c>
      <c r="H135" s="54">
        <v>200</v>
      </c>
      <c r="I135" s="54">
        <v>200</v>
      </c>
      <c r="J135" s="63">
        <v>72</v>
      </c>
      <c r="K135" s="65">
        <v>89</v>
      </c>
      <c r="L135" s="63">
        <v>64</v>
      </c>
      <c r="M135" s="54">
        <v>200</v>
      </c>
      <c r="N135" s="55">
        <f>SUM(E135:M135)</f>
        <v>1425</v>
      </c>
      <c r="O135" s="56">
        <f>N135-LARGE(E135:M135,1)-LARGE(E135:M135,2)</f>
        <v>1025</v>
      </c>
      <c r="P135" s="56">
        <f>COUNTIF(E135:M135,"&lt;200")</f>
        <v>3</v>
      </c>
      <c r="Q135" s="57" t="str">
        <f>IF(ISNUMBER(SEARCH("Игорь",C135))+ISNUMBER(SEARCH("Илья",C135))+ISNUMBER(SEARCH("Никита",C135))+ISNUMBER(SEARCH("Данила",C135)),"м",IF((RIGHT(C135,1)="а")+(RIGHT(C135,1)="я")+(RIGHT(C135,1)="ь"),"ж","м"))</f>
        <v>м</v>
      </c>
      <c r="R135" s="58">
        <f>SMALL(E135:M135,1)</f>
        <v>64</v>
      </c>
      <c r="S135" s="59">
        <f>SUMIF(E135:M135,"&lt;200",E135:M135)/P135</f>
        <v>75</v>
      </c>
      <c r="T135" s="60">
        <v>130</v>
      </c>
    </row>
    <row r="136" spans="1:20" ht="12.75">
      <c r="A136" s="50">
        <f t="shared" si="1"/>
        <v>135</v>
      </c>
      <c r="B136" s="61"/>
      <c r="C136" s="50" t="s">
        <v>148</v>
      </c>
      <c r="D136" s="50" t="s">
        <v>51</v>
      </c>
      <c r="E136" s="53">
        <v>9</v>
      </c>
      <c r="F136" s="54">
        <v>200</v>
      </c>
      <c r="G136" s="54">
        <v>200</v>
      </c>
      <c r="H136" s="54">
        <v>200</v>
      </c>
      <c r="I136" s="54">
        <v>200</v>
      </c>
      <c r="J136" s="53">
        <v>17</v>
      </c>
      <c r="K136" s="54">
        <v>200</v>
      </c>
      <c r="L136" s="54">
        <v>200</v>
      </c>
      <c r="M136" s="54">
        <v>200</v>
      </c>
      <c r="N136" s="55">
        <f>SUM(E136:M136)</f>
        <v>1426</v>
      </c>
      <c r="O136" s="56">
        <f>N136-LARGE(E136:M136,1)-LARGE(E136:M136,2)</f>
        <v>1026</v>
      </c>
      <c r="P136" s="56">
        <f>COUNTIF(E136:M136,"&lt;200")</f>
        <v>2</v>
      </c>
      <c r="Q136" s="57" t="str">
        <f>IF(ISNUMBER(SEARCH("Игорь",C136))+ISNUMBER(SEARCH("Илья",C136))+ISNUMBER(SEARCH("Никита",C136))+ISNUMBER(SEARCH("Данила",C136)),"м",IF((RIGHT(C136,1)="а")+(RIGHT(C136,1)="я")+(RIGHT(C136,1)="ь"),"ж","м"))</f>
        <v>ж</v>
      </c>
      <c r="R136" s="58">
        <f>SMALL(E136:M136,1)</f>
        <v>9</v>
      </c>
      <c r="S136" s="59">
        <f>SUMIF(E136:M136,"&lt;200",E136:M136)/P136</f>
        <v>13</v>
      </c>
      <c r="T136" s="60">
        <f>VLOOKUP(C136,'Расчет 6'!$A$1:$D$112,2,FALSE)</f>
        <v>631.7</v>
      </c>
    </row>
    <row r="137" spans="1:20" ht="12.75">
      <c r="A137" s="50">
        <f aca="true" t="shared" si="2" ref="A137:A200">A136+1</f>
        <v>136</v>
      </c>
      <c r="B137" s="61"/>
      <c r="C137" s="50" t="s">
        <v>171</v>
      </c>
      <c r="D137" s="50"/>
      <c r="E137" s="54">
        <v>200</v>
      </c>
      <c r="F137" s="54">
        <v>200</v>
      </c>
      <c r="G137" s="53">
        <v>13</v>
      </c>
      <c r="H137" s="53">
        <v>13</v>
      </c>
      <c r="I137" s="54">
        <v>200</v>
      </c>
      <c r="J137" s="54">
        <v>200</v>
      </c>
      <c r="K137" s="54">
        <v>200</v>
      </c>
      <c r="L137" s="54">
        <v>200</v>
      </c>
      <c r="M137" s="54">
        <v>200</v>
      </c>
      <c r="N137" s="55">
        <f>SUM(E137:M137)</f>
        <v>1426</v>
      </c>
      <c r="O137" s="56">
        <f>N137-LARGE(E137:M137,1)-LARGE(E137:M137,2)</f>
        <v>1026</v>
      </c>
      <c r="P137" s="56">
        <f>COUNTIF(E137:M137,"&lt;200")</f>
        <v>2</v>
      </c>
      <c r="Q137" s="57" t="str">
        <f>IF(ISNUMBER(SEARCH("Игорь",C137))+ISNUMBER(SEARCH("Илья",C137))+ISNUMBER(SEARCH("Никита",C137))+ISNUMBER(SEARCH("Данила",C137)),"м",IF((RIGHT(C137,1)="а")+(RIGHT(C137,1)="я")+(RIGHT(C137,1)="ь"),"ж","м"))</f>
        <v>м</v>
      </c>
      <c r="R137" s="58">
        <f>SMALL(E137:M137,1)</f>
        <v>13</v>
      </c>
      <c r="S137" s="59">
        <f>SUMIF(E137:M137,"&lt;200",E137:M137)/P137</f>
        <v>13</v>
      </c>
      <c r="T137" s="60">
        <f>VLOOKUP(C137,'Расчет 4'!$A$1:$D$92,3,FALSE)</f>
        <v>546.71</v>
      </c>
    </row>
    <row r="138" spans="1:20" ht="12.75">
      <c r="A138" s="50">
        <f t="shared" si="2"/>
        <v>137</v>
      </c>
      <c r="B138" s="61"/>
      <c r="C138" s="50" t="s">
        <v>589</v>
      </c>
      <c r="D138" s="50" t="s">
        <v>13</v>
      </c>
      <c r="E138" s="54">
        <v>200</v>
      </c>
      <c r="F138" s="54">
        <v>200</v>
      </c>
      <c r="G138" s="54">
        <v>200</v>
      </c>
      <c r="H138" s="54">
        <v>200</v>
      </c>
      <c r="I138" s="65">
        <v>119</v>
      </c>
      <c r="J138" s="65">
        <v>111</v>
      </c>
      <c r="K138" s="65">
        <v>109</v>
      </c>
      <c r="L138" s="65">
        <v>89</v>
      </c>
      <c r="M138" s="54">
        <v>200</v>
      </c>
      <c r="N138" s="55">
        <f>SUM(E138:M138)</f>
        <v>1428</v>
      </c>
      <c r="O138" s="56">
        <f>N138-LARGE(E138:M138,1)-LARGE(E138:M138,2)</f>
        <v>1028</v>
      </c>
      <c r="P138" s="56">
        <f>COUNTIF(E138:M138,"&lt;200")</f>
        <v>4</v>
      </c>
      <c r="Q138" s="57" t="str">
        <f>IF(ISNUMBER(SEARCH("Игорь",C138))+ISNUMBER(SEARCH("Илья",C138))+ISNUMBER(SEARCH("Никита",C138))+ISNUMBER(SEARCH("Данила",C138)),"м",IF((RIGHT(C138,1)="а")+(RIGHT(C138,1)="я")+(RIGHT(C138,1)="ь"),"ж","м"))</f>
        <v>ж</v>
      </c>
      <c r="R138" s="58">
        <f>SMALL(E138:M138,1)</f>
        <v>89</v>
      </c>
      <c r="S138" s="59">
        <f>SUMIF(E138:M138,"&lt;200",E138:M138)/P138</f>
        <v>107</v>
      </c>
      <c r="T138" s="60">
        <f>VLOOKUP(C138,'Расчет 8'!$A$1:$D$109,2,FALSE)</f>
        <v>55.03</v>
      </c>
    </row>
    <row r="139" spans="1:20" ht="12.75">
      <c r="A139" s="50">
        <f t="shared" si="2"/>
        <v>138</v>
      </c>
      <c r="B139" s="61"/>
      <c r="C139" s="50" t="s">
        <v>548</v>
      </c>
      <c r="D139" s="50" t="s">
        <v>590</v>
      </c>
      <c r="E139" s="54">
        <v>200</v>
      </c>
      <c r="F139" s="65">
        <v>125</v>
      </c>
      <c r="G139" s="54">
        <v>200</v>
      </c>
      <c r="H139" s="65">
        <v>112</v>
      </c>
      <c r="I139" s="65">
        <v>99</v>
      </c>
      <c r="J139" s="54">
        <v>200</v>
      </c>
      <c r="K139" s="65">
        <v>94</v>
      </c>
      <c r="L139" s="54">
        <v>200</v>
      </c>
      <c r="M139" s="54">
        <v>200</v>
      </c>
      <c r="N139" s="55">
        <f>SUM(E139:M139)</f>
        <v>1430</v>
      </c>
      <c r="O139" s="56">
        <f>N139-LARGE(E139:M139,1)-LARGE(E139:M139,2)</f>
        <v>1030</v>
      </c>
      <c r="P139" s="56">
        <f>COUNTIF(E139:M139,"&lt;200")</f>
        <v>4</v>
      </c>
      <c r="Q139" s="57" t="str">
        <f>IF(ISNUMBER(SEARCH("Игорь",C139))+ISNUMBER(SEARCH("Илья",C139))+ISNUMBER(SEARCH("Никита",C139))+ISNUMBER(SEARCH("Данила",C139)),"м",IF((RIGHT(C139,1)="а")+(RIGHT(C139,1)="я")+(RIGHT(C139,1)="ь"),"ж","м"))</f>
        <v>м</v>
      </c>
      <c r="R139" s="58">
        <f>SMALL(E139:M139,1)</f>
        <v>94</v>
      </c>
      <c r="S139" s="59">
        <f>SUMIF(E139:M139,"&lt;200",E139:M139)/P139</f>
        <v>107.5</v>
      </c>
      <c r="T139" s="60">
        <f>VLOOKUP(C139,'Расчет 7'!$A$1:$D$111,2,FALSE)</f>
        <v>79.35</v>
      </c>
    </row>
    <row r="140" spans="1:20" ht="12.75">
      <c r="A140" s="50">
        <f t="shared" si="2"/>
        <v>139</v>
      </c>
      <c r="B140" s="61"/>
      <c r="C140" s="50" t="s">
        <v>222</v>
      </c>
      <c r="D140" s="50" t="s">
        <v>166</v>
      </c>
      <c r="E140" s="53">
        <v>17</v>
      </c>
      <c r="F140" s="54">
        <v>200</v>
      </c>
      <c r="G140" s="53">
        <v>17</v>
      </c>
      <c r="H140" s="54">
        <v>200</v>
      </c>
      <c r="I140" s="54">
        <v>200</v>
      </c>
      <c r="J140" s="54">
        <v>200</v>
      </c>
      <c r="K140" s="54">
        <v>200</v>
      </c>
      <c r="L140" s="54">
        <v>200</v>
      </c>
      <c r="M140" s="54">
        <v>200</v>
      </c>
      <c r="N140" s="55">
        <f>SUM(E140:M140)</f>
        <v>1434</v>
      </c>
      <c r="O140" s="56">
        <f>N140-LARGE(E140:M140,1)-LARGE(E140:M140,2)</f>
        <v>1034</v>
      </c>
      <c r="P140" s="56">
        <f>COUNTIF(E140:M140,"&lt;200")</f>
        <v>2</v>
      </c>
      <c r="Q140" s="57" t="str">
        <f>IF(ISNUMBER(SEARCH("Игорь",C140))+ISNUMBER(SEARCH("Илья",C140))+ISNUMBER(SEARCH("Никита",C140))+ISNUMBER(SEARCH("Данила",C140)),"м",IF((RIGHT(C140,1)="а")+(RIGHT(C140,1)="я")+(RIGHT(C140,1)="ь"),"ж","м"))</f>
        <v>м</v>
      </c>
      <c r="R140" s="58">
        <f>SMALL(E140:M140,1)</f>
        <v>17</v>
      </c>
      <c r="S140" s="59">
        <f>SUMIF(E140:M140,"&lt;200",E140:M140)/P140</f>
        <v>17</v>
      </c>
      <c r="T140" s="60">
        <v>515.8</v>
      </c>
    </row>
    <row r="141" spans="1:20" ht="12.75">
      <c r="A141" s="50">
        <f t="shared" si="2"/>
        <v>140</v>
      </c>
      <c r="B141" s="61"/>
      <c r="C141" s="50" t="s">
        <v>110</v>
      </c>
      <c r="D141" s="50"/>
      <c r="E141" s="54">
        <v>200</v>
      </c>
      <c r="F141" s="53">
        <v>15</v>
      </c>
      <c r="G141" s="54">
        <v>200</v>
      </c>
      <c r="H141" s="53">
        <v>24</v>
      </c>
      <c r="I141" s="54">
        <v>200</v>
      </c>
      <c r="J141" s="54">
        <v>200</v>
      </c>
      <c r="K141" s="54">
        <v>200</v>
      </c>
      <c r="L141" s="54">
        <v>200</v>
      </c>
      <c r="M141" s="54">
        <v>200</v>
      </c>
      <c r="N141" s="55">
        <f>SUM(E141:M141)</f>
        <v>1439</v>
      </c>
      <c r="O141" s="56">
        <f>N141-LARGE(E141:M141,1)-LARGE(E141:M141,2)</f>
        <v>1039</v>
      </c>
      <c r="P141" s="56">
        <f>COUNTIF(E141:M141,"&lt;200")</f>
        <v>2</v>
      </c>
      <c r="Q141" s="57" t="str">
        <f>IF(ISNUMBER(SEARCH("Игорь",C141))+ISNUMBER(SEARCH("Илья",C141))+ISNUMBER(SEARCH("Никита",C141))+ISNUMBER(SEARCH("Данила",C141)),"м",IF((RIGHT(C141,1)="а")+(RIGHT(C141,1)="я")+(RIGHT(C141,1)="ь"),"ж","м"))</f>
        <v>м</v>
      </c>
      <c r="R141" s="58">
        <f>SMALL(E141:M141,1)</f>
        <v>15</v>
      </c>
      <c r="S141" s="59">
        <f>SUMIF(E141:M141,"&lt;200",E141:M141)/P141</f>
        <v>19.5</v>
      </c>
      <c r="T141" s="60">
        <f>VLOOKUP(C141,'Расчет 4'!$A$1:$D$92,3,FALSE)</f>
        <v>489.97</v>
      </c>
    </row>
    <row r="142" spans="1:20" ht="12.75">
      <c r="A142" s="50">
        <f t="shared" si="2"/>
        <v>141</v>
      </c>
      <c r="B142" s="61"/>
      <c r="C142" s="50" t="s">
        <v>142</v>
      </c>
      <c r="D142" s="50" t="s">
        <v>61</v>
      </c>
      <c r="E142" s="53">
        <v>10</v>
      </c>
      <c r="F142" s="54">
        <v>200</v>
      </c>
      <c r="G142" s="53">
        <v>32</v>
      </c>
      <c r="H142" s="54">
        <v>200</v>
      </c>
      <c r="I142" s="54">
        <v>200</v>
      </c>
      <c r="J142" s="54">
        <v>200</v>
      </c>
      <c r="K142" s="54">
        <v>200</v>
      </c>
      <c r="L142" s="54">
        <v>200</v>
      </c>
      <c r="M142" s="54">
        <v>200</v>
      </c>
      <c r="N142" s="55">
        <f>SUM(E142:M142)</f>
        <v>1442</v>
      </c>
      <c r="O142" s="56">
        <f>N142-LARGE(E142:M142,1)-LARGE(E142:M142,2)</f>
        <v>1042</v>
      </c>
      <c r="P142" s="56">
        <f>COUNTIF(E142:M142,"&lt;200")</f>
        <v>2</v>
      </c>
      <c r="Q142" s="57" t="str">
        <f>IF(ISNUMBER(SEARCH("Игорь",C142))+ISNUMBER(SEARCH("Илья",C142))+ISNUMBER(SEARCH("Никита",C142))+ISNUMBER(SEARCH("Данила",C142)),"м",IF((RIGHT(C142,1)="а")+(RIGHT(C142,1)="я")+(RIGHT(C142,1)="ь"),"ж","м"))</f>
        <v>м</v>
      </c>
      <c r="R142" s="58">
        <f>SMALL(E142:M142,1)</f>
        <v>10</v>
      </c>
      <c r="S142" s="59">
        <f>SUMIF(E142:M142,"&lt;200",E142:M142)/P142</f>
        <v>21</v>
      </c>
      <c r="T142" s="60">
        <v>488.28</v>
      </c>
    </row>
    <row r="143" spans="1:20" ht="12.75">
      <c r="A143" s="50">
        <f t="shared" si="2"/>
        <v>142</v>
      </c>
      <c r="B143" s="61"/>
      <c r="C143" s="50" t="s">
        <v>591</v>
      </c>
      <c r="D143" s="50"/>
      <c r="E143" s="54">
        <v>200</v>
      </c>
      <c r="F143" s="54">
        <v>200</v>
      </c>
      <c r="G143" s="54">
        <v>200</v>
      </c>
      <c r="H143" s="63">
        <v>85</v>
      </c>
      <c r="I143" s="63">
        <v>78</v>
      </c>
      <c r="J143" s="54">
        <v>200</v>
      </c>
      <c r="K143" s="63">
        <v>79</v>
      </c>
      <c r="L143" s="54">
        <v>200</v>
      </c>
      <c r="M143" s="54">
        <v>200</v>
      </c>
      <c r="N143" s="55">
        <f>SUM(E143:M143)</f>
        <v>1442</v>
      </c>
      <c r="O143" s="56">
        <f>N143-LARGE(E143:M143,1)-LARGE(E143:M143,2)</f>
        <v>1042</v>
      </c>
      <c r="P143" s="56">
        <f>COUNTIF(E143:M143,"&lt;200")</f>
        <v>3</v>
      </c>
      <c r="Q143" s="57" t="str">
        <f>IF(ISNUMBER(SEARCH("Игорь",C143))+ISNUMBER(SEARCH("Илья",C143))+ISNUMBER(SEARCH("Никита",C143))+ISNUMBER(SEARCH("Данила",C143)),"м",IF((RIGHT(C143,1)="а")+(RIGHT(C143,1)="я")+(RIGHT(C143,1)="ь"),"ж","м"))</f>
        <v>ж</v>
      </c>
      <c r="R143" s="58">
        <f>SMALL(E143:M143,1)</f>
        <v>78</v>
      </c>
      <c r="S143" s="59">
        <f>SUMIF(E143:M143,"&lt;200",E143:M143)/P143</f>
        <v>80.66666666666667</v>
      </c>
      <c r="T143" s="60">
        <f>VLOOKUP(C143,'Расчет 7'!$A$1:$D$111,2,FALSE)</f>
        <v>153.4</v>
      </c>
    </row>
    <row r="144" spans="1:20" ht="12.75">
      <c r="A144" s="50">
        <f t="shared" si="2"/>
        <v>143</v>
      </c>
      <c r="B144" s="61"/>
      <c r="C144" s="50" t="s">
        <v>14</v>
      </c>
      <c r="D144" s="50" t="s">
        <v>15</v>
      </c>
      <c r="E144" s="53">
        <v>11</v>
      </c>
      <c r="F144" s="54">
        <v>200</v>
      </c>
      <c r="G144" s="54">
        <v>200</v>
      </c>
      <c r="H144" s="54">
        <v>200</v>
      </c>
      <c r="I144" s="54">
        <v>200</v>
      </c>
      <c r="J144" s="54">
        <v>200</v>
      </c>
      <c r="K144" s="53">
        <v>32</v>
      </c>
      <c r="L144" s="54">
        <v>200</v>
      </c>
      <c r="M144" s="54">
        <v>200</v>
      </c>
      <c r="N144" s="55">
        <f>SUM(E144:M144)</f>
        <v>1443</v>
      </c>
      <c r="O144" s="56">
        <f>N144-LARGE(E144:M144,1)-LARGE(E144:M144,2)</f>
        <v>1043</v>
      </c>
      <c r="P144" s="56">
        <f>COUNTIF(E144:M144,"&lt;200")</f>
        <v>2</v>
      </c>
      <c r="Q144" s="57" t="str">
        <f>IF(ISNUMBER(SEARCH("Игорь",C144))+ISNUMBER(SEARCH("Илья",C144))+ISNUMBER(SEARCH("Никита",C144))+ISNUMBER(SEARCH("Данила",C144)),"м",IF((RIGHT(C144,1)="а")+(RIGHT(C144,1)="я")+(RIGHT(C144,1)="ь"),"ж","м"))</f>
        <v>м</v>
      </c>
      <c r="R144" s="58">
        <f>SMALL(E144:M144,1)</f>
        <v>11</v>
      </c>
      <c r="S144" s="59">
        <f>SUMIF(E144:M144,"&lt;200",E144:M144)/P144</f>
        <v>21.5</v>
      </c>
      <c r="T144" s="60">
        <f>VLOOKUP(C144,'Расчет 7'!$A$1:$D$111,2,FALSE)</f>
        <v>439.85</v>
      </c>
    </row>
    <row r="145" spans="1:20" ht="12.75">
      <c r="A145" s="50">
        <f t="shared" si="2"/>
        <v>144</v>
      </c>
      <c r="B145" s="61"/>
      <c r="C145" s="50" t="s">
        <v>165</v>
      </c>
      <c r="D145" s="50"/>
      <c r="E145" s="54">
        <v>200</v>
      </c>
      <c r="F145" s="54">
        <v>200</v>
      </c>
      <c r="G145" s="53">
        <v>22</v>
      </c>
      <c r="H145" s="54">
        <v>200</v>
      </c>
      <c r="I145" s="53">
        <v>23</v>
      </c>
      <c r="J145" s="54">
        <v>200</v>
      </c>
      <c r="K145" s="54">
        <v>200</v>
      </c>
      <c r="L145" s="54">
        <v>200</v>
      </c>
      <c r="M145" s="54">
        <v>200</v>
      </c>
      <c r="N145" s="55">
        <f>SUM(E145:M145)</f>
        <v>1445</v>
      </c>
      <c r="O145" s="56">
        <f>N145-LARGE(E145:M145,1)-LARGE(E145:M145,2)</f>
        <v>1045</v>
      </c>
      <c r="P145" s="56">
        <f>COUNTIF(E145:M145,"&lt;200")</f>
        <v>2</v>
      </c>
      <c r="Q145" s="57" t="str">
        <f>IF(ISNUMBER(SEARCH("Игорь",C145))+ISNUMBER(SEARCH("Илья",C145))+ISNUMBER(SEARCH("Никита",C145))+ISNUMBER(SEARCH("Данила",C145)),"м",IF((RIGHT(C145,1)="а")+(RIGHT(C145,1)="я")+(RIGHT(C145,1)="ь"),"ж","м"))</f>
        <v>м</v>
      </c>
      <c r="R145" s="58">
        <f>SMALL(E145:M145,1)</f>
        <v>22</v>
      </c>
      <c r="S145" s="59">
        <f>SUMIF(E145:M145,"&lt;200",E145:M145)/P145</f>
        <v>22.5</v>
      </c>
      <c r="T145" s="60">
        <f>VLOOKUP(C145,'V тур (расчет)'!$A$1:$D$91,2,FALSE)</f>
        <v>476.35</v>
      </c>
    </row>
    <row r="146" spans="1:20" ht="12.75">
      <c r="A146" s="50">
        <f t="shared" si="2"/>
        <v>145</v>
      </c>
      <c r="B146" s="61"/>
      <c r="C146" s="50" t="s">
        <v>246</v>
      </c>
      <c r="D146" s="50"/>
      <c r="E146" s="54">
        <v>200</v>
      </c>
      <c r="F146" s="63">
        <v>88</v>
      </c>
      <c r="G146" s="54">
        <v>200</v>
      </c>
      <c r="H146" s="63">
        <v>81</v>
      </c>
      <c r="I146" s="54">
        <v>200</v>
      </c>
      <c r="J146" s="63">
        <v>76</v>
      </c>
      <c r="K146" s="54">
        <v>200</v>
      </c>
      <c r="L146" s="54">
        <v>200</v>
      </c>
      <c r="M146" s="54">
        <v>200</v>
      </c>
      <c r="N146" s="55">
        <f>SUM(E146:M146)</f>
        <v>1445</v>
      </c>
      <c r="O146" s="56">
        <f>N146-LARGE(E146:M146,1)-LARGE(E146:M146,2)</f>
        <v>1045</v>
      </c>
      <c r="P146" s="56">
        <f>COUNTIF(E146:M146,"&lt;200")</f>
        <v>3</v>
      </c>
      <c r="Q146" s="57" t="str">
        <f>IF(ISNUMBER(SEARCH("Игорь",C146))+ISNUMBER(SEARCH("Илья",C146))+ISNUMBER(SEARCH("Никита",C146))+ISNUMBER(SEARCH("Данила",C146)),"м",IF((RIGHT(C146,1)="а")+(RIGHT(C146,1)="я")+(RIGHT(C146,1)="ь"),"ж","м"))</f>
        <v>м</v>
      </c>
      <c r="R146" s="58">
        <f>SMALL(E146:M146,1)</f>
        <v>76</v>
      </c>
      <c r="S146" s="59">
        <f>SUMIF(E146:M146,"&lt;200",E146:M146)/P146</f>
        <v>81.66666666666667</v>
      </c>
      <c r="T146" s="60">
        <f>VLOOKUP(C146,'Расчет 6'!$A$1:$D$112,2,FALSE)</f>
        <v>200.14</v>
      </c>
    </row>
    <row r="147" spans="1:20" ht="12.75">
      <c r="A147" s="50">
        <f t="shared" si="2"/>
        <v>146</v>
      </c>
      <c r="B147" s="61"/>
      <c r="C147" s="50" t="s">
        <v>480</v>
      </c>
      <c r="D147" s="50"/>
      <c r="E147" s="54">
        <v>200</v>
      </c>
      <c r="F147" s="54">
        <v>200</v>
      </c>
      <c r="G147" s="53">
        <v>28</v>
      </c>
      <c r="H147" s="53">
        <v>20</v>
      </c>
      <c r="I147" s="54">
        <v>200</v>
      </c>
      <c r="J147" s="54">
        <v>200</v>
      </c>
      <c r="K147" s="54">
        <v>200</v>
      </c>
      <c r="L147" s="54">
        <v>200</v>
      </c>
      <c r="M147" s="54">
        <v>200</v>
      </c>
      <c r="N147" s="55">
        <f>SUM(E147:M147)</f>
        <v>1448</v>
      </c>
      <c r="O147" s="56">
        <f>N147-LARGE(E147:M147,1)-LARGE(E147:M147,2)</f>
        <v>1048</v>
      </c>
      <c r="P147" s="56">
        <f>COUNTIF(E147:M147,"&lt;200")</f>
        <v>2</v>
      </c>
      <c r="Q147" s="57" t="str">
        <f>IF(ISNUMBER(SEARCH("Игорь",C147))+ISNUMBER(SEARCH("Илья",C147))+ISNUMBER(SEARCH("Никита",C147))+ISNUMBER(SEARCH("Данила",C147)),"м",IF((RIGHT(C147,1)="а")+(RIGHT(C147,1)="я")+(RIGHT(C147,1)="ь"),"ж","м"))</f>
        <v>м</v>
      </c>
      <c r="R147" s="58">
        <f>SMALL(E147:M147,1)</f>
        <v>20</v>
      </c>
      <c r="S147" s="59">
        <f>SUMIF(E147:M147,"&lt;200",E147:M147)/P147</f>
        <v>24</v>
      </c>
      <c r="T147" s="60">
        <f>VLOOKUP(C147,'Расчет 4'!$A$1:$D$92,3,FALSE)</f>
        <v>493.52</v>
      </c>
    </row>
    <row r="148" spans="1:20" ht="12.75">
      <c r="A148" s="50">
        <f t="shared" si="2"/>
        <v>147</v>
      </c>
      <c r="B148" s="61"/>
      <c r="C148" s="50" t="s">
        <v>83</v>
      </c>
      <c r="D148" s="50" t="s">
        <v>84</v>
      </c>
      <c r="E148" s="53">
        <v>21</v>
      </c>
      <c r="F148" s="54">
        <v>200</v>
      </c>
      <c r="G148" s="54">
        <v>200</v>
      </c>
      <c r="H148" s="54">
        <v>200</v>
      </c>
      <c r="I148" s="54">
        <v>200</v>
      </c>
      <c r="J148" s="53">
        <v>29</v>
      </c>
      <c r="K148" s="54">
        <v>200</v>
      </c>
      <c r="L148" s="54">
        <v>200</v>
      </c>
      <c r="M148" s="54">
        <v>200</v>
      </c>
      <c r="N148" s="55">
        <f>SUM(E148:M148)</f>
        <v>1450</v>
      </c>
      <c r="O148" s="56">
        <f>N148-LARGE(E148:M148,1)-LARGE(E148:M148,2)</f>
        <v>1050</v>
      </c>
      <c r="P148" s="56">
        <f>COUNTIF(E148:M148,"&lt;200")</f>
        <v>2</v>
      </c>
      <c r="Q148" s="57" t="str">
        <f>IF(ISNUMBER(SEARCH("Игорь",C148))+ISNUMBER(SEARCH("Илья",C148))+ISNUMBER(SEARCH("Никита",C148))+ISNUMBER(SEARCH("Данила",C148)),"м",IF((RIGHT(C148,1)="а")+(RIGHT(C148,1)="я")+(RIGHT(C148,1)="ь"),"ж","м"))</f>
        <v>м</v>
      </c>
      <c r="R148" s="58">
        <f>SMALL(E148:M148,1)</f>
        <v>21</v>
      </c>
      <c r="S148" s="59">
        <f>SUMIF(E148:M148,"&lt;200",E148:M148)/P148</f>
        <v>25</v>
      </c>
      <c r="T148" s="60">
        <f>VLOOKUP(C148,'Расчет 6'!$A$1:$D$112,2,FALSE)</f>
        <v>545.96</v>
      </c>
    </row>
    <row r="149" spans="1:20" ht="12.75">
      <c r="A149" s="50">
        <f t="shared" si="2"/>
        <v>148</v>
      </c>
      <c r="B149" s="61"/>
      <c r="C149" s="50" t="s">
        <v>453</v>
      </c>
      <c r="D149" s="50" t="s">
        <v>37</v>
      </c>
      <c r="E149" s="62">
        <v>25</v>
      </c>
      <c r="F149" s="53">
        <v>26</v>
      </c>
      <c r="G149" s="54">
        <v>200</v>
      </c>
      <c r="H149" s="54">
        <v>200</v>
      </c>
      <c r="I149" s="54">
        <v>200</v>
      </c>
      <c r="J149" s="54">
        <v>200</v>
      </c>
      <c r="K149" s="54">
        <v>200</v>
      </c>
      <c r="L149" s="54">
        <v>200</v>
      </c>
      <c r="M149" s="54">
        <v>200</v>
      </c>
      <c r="N149" s="55">
        <f>SUM(E149:M149)</f>
        <v>1451</v>
      </c>
      <c r="O149" s="56">
        <f>N149-LARGE(E149:M149,1)-LARGE(E149:M149,2)</f>
        <v>1051</v>
      </c>
      <c r="P149" s="56">
        <f>COUNTIF(E149:M149,"&lt;200")</f>
        <v>2</v>
      </c>
      <c r="Q149" s="57" t="str">
        <f>IF(ISNUMBER(SEARCH("Игорь",C149))+ISNUMBER(SEARCH("Илья",C149))+ISNUMBER(SEARCH("Никита",C149))+ISNUMBER(SEARCH("Данила",C149)),"м",IF((RIGHT(C149,1)="а")+(RIGHT(C149,1)="я")+(RIGHT(C149,1)="ь"),"ж","м"))</f>
        <v>м</v>
      </c>
      <c r="R149" s="58">
        <f>SMALL(E149:M149,1)</f>
        <v>25</v>
      </c>
      <c r="S149" s="59">
        <f>SUMIF(E149:M149,"&lt;200",E149:M149)/P149</f>
        <v>25.5</v>
      </c>
      <c r="T149" s="60">
        <v>509.09</v>
      </c>
    </row>
    <row r="150" spans="1:20" ht="12.75">
      <c r="A150" s="50">
        <f t="shared" si="2"/>
        <v>149</v>
      </c>
      <c r="B150" s="61"/>
      <c r="C150" s="50" t="s">
        <v>85</v>
      </c>
      <c r="D150" s="50"/>
      <c r="E150" s="54">
        <v>200</v>
      </c>
      <c r="F150" s="53">
        <v>24</v>
      </c>
      <c r="G150" s="53">
        <v>34</v>
      </c>
      <c r="H150" s="54">
        <v>200</v>
      </c>
      <c r="I150" s="54">
        <v>200</v>
      </c>
      <c r="J150" s="54">
        <v>200</v>
      </c>
      <c r="K150" s="54">
        <v>200</v>
      </c>
      <c r="L150" s="54">
        <v>200</v>
      </c>
      <c r="M150" s="54">
        <v>200</v>
      </c>
      <c r="N150" s="55">
        <f>SUM(E150:M150)</f>
        <v>1458</v>
      </c>
      <c r="O150" s="56">
        <f>N150-LARGE(E150:M150,1)-LARGE(E150:M150,2)</f>
        <v>1058</v>
      </c>
      <c r="P150" s="56">
        <f>COUNTIF(E150:M150,"&lt;200")</f>
        <v>2</v>
      </c>
      <c r="Q150" s="57" t="str">
        <f>IF(ISNUMBER(SEARCH("Игорь",C150))+ISNUMBER(SEARCH("Илья",C150))+ISNUMBER(SEARCH("Никита",C150))+ISNUMBER(SEARCH("Данила",C150)),"м",IF((RIGHT(C150,1)="а")+(RIGHT(C150,1)="я")+(RIGHT(C150,1)="ь"),"ж","м"))</f>
        <v>м</v>
      </c>
      <c r="R150" s="58">
        <f>SMALL(E150:M150,1)</f>
        <v>24</v>
      </c>
      <c r="S150" s="59">
        <f>SUMIF(E150:M150,"&lt;200",E150:M150)/P150</f>
        <v>29</v>
      </c>
      <c r="T150" s="60">
        <v>460.15</v>
      </c>
    </row>
    <row r="151" spans="1:20" ht="12.75">
      <c r="A151" s="50">
        <f t="shared" si="2"/>
        <v>150</v>
      </c>
      <c r="B151" s="61"/>
      <c r="C151" s="50" t="s">
        <v>250</v>
      </c>
      <c r="D151" s="50"/>
      <c r="E151" s="54">
        <v>200</v>
      </c>
      <c r="F151" s="54">
        <v>200</v>
      </c>
      <c r="G151" s="54">
        <v>200</v>
      </c>
      <c r="H151" s="53">
        <v>32</v>
      </c>
      <c r="I151" s="54">
        <v>200</v>
      </c>
      <c r="J151" s="53">
        <v>26</v>
      </c>
      <c r="K151" s="54">
        <v>200</v>
      </c>
      <c r="L151" s="54">
        <v>200</v>
      </c>
      <c r="M151" s="54">
        <v>200</v>
      </c>
      <c r="N151" s="55">
        <f>SUM(E151:M151)</f>
        <v>1458</v>
      </c>
      <c r="O151" s="56">
        <f>N151-LARGE(E151:M151,1)-LARGE(E151:M151,2)</f>
        <v>1058</v>
      </c>
      <c r="P151" s="56">
        <f>COUNTIF(E151:M151,"&lt;200")</f>
        <v>2</v>
      </c>
      <c r="Q151" s="57" t="str">
        <f>IF(ISNUMBER(SEARCH("Игорь",C151))+ISNUMBER(SEARCH("Илья",C151))+ISNUMBER(SEARCH("Никита",C151))+ISNUMBER(SEARCH("Данила",C151)),"м",IF((RIGHT(C151,1)="а")+(RIGHT(C151,1)="я")+(RIGHT(C151,1)="ь"),"ж","м"))</f>
        <v>ж</v>
      </c>
      <c r="R151" s="58">
        <f>SMALL(E151:M151,1)</f>
        <v>26</v>
      </c>
      <c r="S151" s="59">
        <f>SUMIF(E151:M151,"&lt;200",E151:M151)/P151</f>
        <v>29</v>
      </c>
      <c r="T151" s="60">
        <f>VLOOKUP(C151,'Расчет 6'!$A$1:$D$112,2,FALSE)</f>
        <v>508.81</v>
      </c>
    </row>
    <row r="152" spans="1:20" ht="12.75">
      <c r="A152" s="50">
        <f t="shared" si="2"/>
        <v>151</v>
      </c>
      <c r="B152" s="61"/>
      <c r="C152" s="50" t="s">
        <v>216</v>
      </c>
      <c r="D152" s="50" t="s">
        <v>24</v>
      </c>
      <c r="E152" s="63">
        <v>68</v>
      </c>
      <c r="F152" s="63">
        <v>100</v>
      </c>
      <c r="G152" s="54">
        <v>200</v>
      </c>
      <c r="H152" s="54">
        <v>200</v>
      </c>
      <c r="I152" s="54">
        <v>200</v>
      </c>
      <c r="J152" s="65">
        <v>90</v>
      </c>
      <c r="K152" s="54">
        <v>200</v>
      </c>
      <c r="L152" s="54">
        <v>200</v>
      </c>
      <c r="M152" s="54">
        <v>200</v>
      </c>
      <c r="N152" s="55">
        <f>SUM(E152:M152)</f>
        <v>1458</v>
      </c>
      <c r="O152" s="56">
        <f>N152-LARGE(E152:M152,1)-LARGE(E152:M152,2)</f>
        <v>1058</v>
      </c>
      <c r="P152" s="56">
        <f>COUNTIF(E152:M152,"&lt;200")</f>
        <v>3</v>
      </c>
      <c r="Q152" s="57" t="str">
        <f>IF(ISNUMBER(SEARCH("Игорь",C152))+ISNUMBER(SEARCH("Илья",C152))+ISNUMBER(SEARCH("Никита",C152))+ISNUMBER(SEARCH("Данила",C152)),"м",IF((RIGHT(C152,1)="а")+(RIGHT(C152,1)="я")+(RIGHT(C152,1)="ь"),"ж","м"))</f>
        <v>м</v>
      </c>
      <c r="R152" s="58">
        <f>SMALL(E152:M152,1)</f>
        <v>68</v>
      </c>
      <c r="S152" s="59">
        <f>SUMIF(E152:M152,"&lt;200",E152:M152)/P152</f>
        <v>86</v>
      </c>
      <c r="T152" s="60">
        <f>VLOOKUP(C152,'Расчет 6'!$A$1:$D$112,2,FALSE)</f>
        <v>144.77</v>
      </c>
    </row>
    <row r="153" spans="1:20" ht="12.75">
      <c r="A153" s="50">
        <f t="shared" si="2"/>
        <v>152</v>
      </c>
      <c r="B153" s="61"/>
      <c r="C153" s="50" t="s">
        <v>531</v>
      </c>
      <c r="D153" s="50" t="s">
        <v>532</v>
      </c>
      <c r="E153" s="62">
        <v>31</v>
      </c>
      <c r="F153" s="54">
        <v>200</v>
      </c>
      <c r="G153" s="54">
        <v>200</v>
      </c>
      <c r="H153" s="54">
        <v>200</v>
      </c>
      <c r="I153" s="62">
        <v>45</v>
      </c>
      <c r="J153" s="54">
        <v>200</v>
      </c>
      <c r="K153" s="54">
        <v>200</v>
      </c>
      <c r="L153" s="54">
        <v>200</v>
      </c>
      <c r="M153" s="54">
        <v>200</v>
      </c>
      <c r="N153" s="55">
        <f>SUM(E153:M153)</f>
        <v>1476</v>
      </c>
      <c r="O153" s="56">
        <f>N153-LARGE(E153:M153,1)-LARGE(E153:M153,2)</f>
        <v>1076</v>
      </c>
      <c r="P153" s="56">
        <f>COUNTIF(E153:M153,"&lt;200")</f>
        <v>2</v>
      </c>
      <c r="Q153" s="57" t="str">
        <f>IF(ISNUMBER(SEARCH("Игорь",C153))+ISNUMBER(SEARCH("Илья",C153))+ISNUMBER(SEARCH("Никита",C153))+ISNUMBER(SEARCH("Данила",C153)),"м",IF((RIGHT(C153,1)="а")+(RIGHT(C153,1)="я")+(RIGHT(C153,1)="ь"),"ж","м"))</f>
        <v>м</v>
      </c>
      <c r="R153" s="58">
        <f>SMALL(E153:M153,1)</f>
        <v>31</v>
      </c>
      <c r="S153" s="59">
        <f>SUMIF(E153:M153,"&lt;200",E153:M153)/P153</f>
        <v>38</v>
      </c>
      <c r="T153" s="60">
        <f>VLOOKUP(C153,'V тур (расчет)'!$A$1:$D$91,2,FALSE)</f>
        <v>458.23</v>
      </c>
    </row>
    <row r="154" spans="1:20" ht="12.75">
      <c r="A154" s="50">
        <f t="shared" si="2"/>
        <v>153</v>
      </c>
      <c r="B154" s="61"/>
      <c r="C154" s="50" t="s">
        <v>247</v>
      </c>
      <c r="D154" s="50"/>
      <c r="E154" s="54">
        <v>200</v>
      </c>
      <c r="F154" s="54">
        <v>200</v>
      </c>
      <c r="G154" s="62">
        <v>41</v>
      </c>
      <c r="H154" s="54">
        <v>200</v>
      </c>
      <c r="I154" s="62">
        <v>40</v>
      </c>
      <c r="J154" s="54">
        <v>200</v>
      </c>
      <c r="K154" s="54">
        <v>200</v>
      </c>
      <c r="L154" s="54">
        <v>200</v>
      </c>
      <c r="M154" s="54">
        <v>200</v>
      </c>
      <c r="N154" s="55">
        <f>SUM(E154:M154)</f>
        <v>1481</v>
      </c>
      <c r="O154" s="56">
        <f>N154-LARGE(E154:M154,1)-LARGE(E154:M154,2)</f>
        <v>1081</v>
      </c>
      <c r="P154" s="56">
        <f>COUNTIF(E154:M154,"&lt;200")</f>
        <v>2</v>
      </c>
      <c r="Q154" s="57" t="str">
        <f>IF(ISNUMBER(SEARCH("Игорь",C154))+ISNUMBER(SEARCH("Илья",C154))+ISNUMBER(SEARCH("Никита",C154))+ISNUMBER(SEARCH("Данила",C154)),"м",IF((RIGHT(C154,1)="а")+(RIGHT(C154,1)="я")+(RIGHT(C154,1)="ь"),"ж","м"))</f>
        <v>м</v>
      </c>
      <c r="R154" s="58">
        <f>SMALL(E154:M154,1)</f>
        <v>40</v>
      </c>
      <c r="S154" s="59">
        <f>SUMIF(E154:M154,"&lt;200",E154:M154)/P154</f>
        <v>40.5</v>
      </c>
      <c r="T154" s="60">
        <f>VLOOKUP(C154,'V тур (расчет)'!$A$1:$D$91,2,FALSE)</f>
        <v>394.45</v>
      </c>
    </row>
    <row r="155" spans="1:20" ht="12.75">
      <c r="A155" s="50">
        <f t="shared" si="2"/>
        <v>154</v>
      </c>
      <c r="B155" s="61"/>
      <c r="C155" s="50" t="s">
        <v>526</v>
      </c>
      <c r="D155" s="50" t="s">
        <v>71</v>
      </c>
      <c r="E155" s="54">
        <v>200</v>
      </c>
      <c r="F155" s="65">
        <v>115</v>
      </c>
      <c r="G155" s="65">
        <v>142</v>
      </c>
      <c r="H155" s="54">
        <v>200</v>
      </c>
      <c r="I155" s="65">
        <v>120</v>
      </c>
      <c r="J155" s="65">
        <v>104</v>
      </c>
      <c r="K155" s="54">
        <v>200</v>
      </c>
      <c r="L155" s="54">
        <v>200</v>
      </c>
      <c r="M155" s="54">
        <v>200</v>
      </c>
      <c r="N155" s="55">
        <f>SUM(E155:M155)</f>
        <v>1481</v>
      </c>
      <c r="O155" s="56">
        <f>N155-LARGE(E155:M155,1)-LARGE(E155:M155,2)</f>
        <v>1081</v>
      </c>
      <c r="P155" s="56">
        <f>COUNTIF(E155:M155,"&lt;200")</f>
        <v>4</v>
      </c>
      <c r="Q155" s="57" t="str">
        <f>IF(ISNUMBER(SEARCH("Игорь",C155))+ISNUMBER(SEARCH("Илья",C155))+ISNUMBER(SEARCH("Никита",C155))+ISNUMBER(SEARCH("Данила",C155)),"м",IF((RIGHT(C155,1)="а")+(RIGHT(C155,1)="я")+(RIGHT(C155,1)="ь"),"ж","м"))</f>
        <v>ж</v>
      </c>
      <c r="R155" s="58">
        <f>SMALL(E155:M155,1)</f>
        <v>104</v>
      </c>
      <c r="S155" s="59">
        <f>SUMIF(E155:M155,"&lt;200",E155:M155)/P155</f>
        <v>120.25</v>
      </c>
      <c r="T155" s="60">
        <f>VLOOKUP(C155,'Расчет 6'!$A$1:$D$112,2,FALSE)</f>
        <v>59.24</v>
      </c>
    </row>
    <row r="156" spans="1:20" ht="12.75">
      <c r="A156" s="50">
        <f t="shared" si="2"/>
        <v>155</v>
      </c>
      <c r="B156" s="61"/>
      <c r="C156" s="50" t="s">
        <v>487</v>
      </c>
      <c r="D156" s="50"/>
      <c r="E156" s="54">
        <v>200</v>
      </c>
      <c r="F156" s="54">
        <v>200</v>
      </c>
      <c r="G156" s="63">
        <v>101</v>
      </c>
      <c r="H156" s="54">
        <v>200</v>
      </c>
      <c r="I156" s="54">
        <v>200</v>
      </c>
      <c r="J156" s="54">
        <v>200</v>
      </c>
      <c r="K156" s="65">
        <v>101</v>
      </c>
      <c r="L156" s="65">
        <v>80</v>
      </c>
      <c r="M156" s="54">
        <v>200</v>
      </c>
      <c r="N156" s="55">
        <f>SUM(E156:M156)</f>
        <v>1482</v>
      </c>
      <c r="O156" s="56">
        <f>N156-LARGE(E156:M156,1)-LARGE(E156:M156,2)</f>
        <v>1082</v>
      </c>
      <c r="P156" s="56">
        <f>COUNTIF(E156:M156,"&lt;200")</f>
        <v>3</v>
      </c>
      <c r="Q156" s="57" t="str">
        <f>IF(ISNUMBER(SEARCH("Игорь",C156))+ISNUMBER(SEARCH("Илья",C156))+ISNUMBER(SEARCH("Никита",C156))+ISNUMBER(SEARCH("Данила",C156)),"м",IF((RIGHT(C156,1)="а")+(RIGHT(C156,1)="я")+(RIGHT(C156,1)="ь"),"ж","м"))</f>
        <v>м</v>
      </c>
      <c r="R156" s="58">
        <f>SMALL(E156:M156,1)</f>
        <v>80</v>
      </c>
      <c r="S156" s="59">
        <f>SUMIF(E156:M156,"&lt;200",E156:M156)/P156</f>
        <v>94</v>
      </c>
      <c r="T156" s="60">
        <f>VLOOKUP(C156,'Расчет 8'!$A$1:$D$109,2,FALSE)</f>
        <v>171.26</v>
      </c>
    </row>
    <row r="157" spans="1:20" ht="12.75">
      <c r="A157" s="50">
        <f t="shared" si="2"/>
        <v>156</v>
      </c>
      <c r="B157" s="61"/>
      <c r="C157" s="50" t="s">
        <v>143</v>
      </c>
      <c r="D157" s="50"/>
      <c r="E157" s="54">
        <v>200</v>
      </c>
      <c r="F157" s="54">
        <v>200</v>
      </c>
      <c r="G157" s="54">
        <v>200</v>
      </c>
      <c r="H157" s="54">
        <v>200</v>
      </c>
      <c r="I157" s="54">
        <v>200</v>
      </c>
      <c r="J157" s="54">
        <v>200</v>
      </c>
      <c r="K157" s="62">
        <v>51</v>
      </c>
      <c r="L157" s="62">
        <v>33</v>
      </c>
      <c r="M157" s="54">
        <v>200</v>
      </c>
      <c r="N157" s="55">
        <f>SUM(E157:M157)</f>
        <v>1484</v>
      </c>
      <c r="O157" s="56">
        <f>N157-LARGE(E157:M157,1)-LARGE(E157:M157,2)</f>
        <v>1084</v>
      </c>
      <c r="P157" s="56">
        <f>COUNTIF(E157:M157,"&lt;200")</f>
        <v>2</v>
      </c>
      <c r="Q157" s="57" t="str">
        <f>IF(ISNUMBER(SEARCH("Игорь",C157))+ISNUMBER(SEARCH("Илья",C157))+ISNUMBER(SEARCH("Никита",C157))+ISNUMBER(SEARCH("Данила",C157)),"м",IF((RIGHT(C157,1)="а")+(RIGHT(C157,1)="я")+(RIGHT(C157,1)="ь"),"ж","м"))</f>
        <v>м</v>
      </c>
      <c r="R157" s="58">
        <f>SMALL(E157:M157,1)</f>
        <v>33</v>
      </c>
      <c r="S157" s="59">
        <f>SUMIF(E157:M157,"&lt;200",E157:M157)/P157</f>
        <v>42</v>
      </c>
      <c r="T157" s="60">
        <f>VLOOKUP(C157,'Расчет 8'!$A$1:$D$109,2,FALSE)</f>
        <v>340.14</v>
      </c>
    </row>
    <row r="158" spans="1:20" ht="12.75">
      <c r="A158" s="50">
        <f t="shared" si="2"/>
        <v>157</v>
      </c>
      <c r="B158" s="61"/>
      <c r="C158" s="50" t="s">
        <v>458</v>
      </c>
      <c r="D158" s="50" t="s">
        <v>41</v>
      </c>
      <c r="E158" s="63">
        <v>45</v>
      </c>
      <c r="F158" s="62">
        <v>40</v>
      </c>
      <c r="G158" s="54">
        <v>200</v>
      </c>
      <c r="H158" s="54">
        <v>200</v>
      </c>
      <c r="I158" s="54">
        <v>200</v>
      </c>
      <c r="J158" s="54">
        <v>200</v>
      </c>
      <c r="K158" s="54">
        <v>200</v>
      </c>
      <c r="L158" s="54">
        <v>200</v>
      </c>
      <c r="M158" s="54">
        <v>200</v>
      </c>
      <c r="N158" s="55">
        <f>SUM(E158:M158)</f>
        <v>1485</v>
      </c>
      <c r="O158" s="56">
        <f>N158-LARGE(E158:M158,1)-LARGE(E158:M158,2)</f>
        <v>1085</v>
      </c>
      <c r="P158" s="56">
        <f>COUNTIF(E158:M158,"&lt;200")</f>
        <v>2</v>
      </c>
      <c r="Q158" s="57" t="str">
        <f>IF(ISNUMBER(SEARCH("Игорь",C158))+ISNUMBER(SEARCH("Илья",C158))+ISNUMBER(SEARCH("Никита",C158))+ISNUMBER(SEARCH("Данила",C158)),"м",IF((RIGHT(C158,1)="а")+(RIGHT(C158,1)="я")+(RIGHT(C158,1)="ь"),"ж","м"))</f>
        <v>м</v>
      </c>
      <c r="R158" s="58">
        <f>SMALL(E158:M158,1)</f>
        <v>40</v>
      </c>
      <c r="S158" s="59">
        <f>SUMIF(E158:M158,"&lt;200",E158:M158)/P158</f>
        <v>42.5</v>
      </c>
      <c r="T158" s="60">
        <v>302.3</v>
      </c>
    </row>
    <row r="159" spans="1:20" ht="12.75">
      <c r="A159" s="50">
        <f t="shared" si="2"/>
        <v>158</v>
      </c>
      <c r="B159" s="61"/>
      <c r="C159" s="50" t="s">
        <v>550</v>
      </c>
      <c r="D159" s="50" t="s">
        <v>551</v>
      </c>
      <c r="E159" s="54">
        <v>200</v>
      </c>
      <c r="F159" s="65">
        <v>121</v>
      </c>
      <c r="G159" s="54">
        <v>200</v>
      </c>
      <c r="H159" s="65">
        <v>100</v>
      </c>
      <c r="I159" s="54">
        <v>200</v>
      </c>
      <c r="J159" s="54">
        <v>200</v>
      </c>
      <c r="K159" s="54">
        <v>200</v>
      </c>
      <c r="L159" s="54">
        <v>200</v>
      </c>
      <c r="M159" s="63">
        <v>65</v>
      </c>
      <c r="N159" s="55">
        <f>SUM(E159:M159)</f>
        <v>1486</v>
      </c>
      <c r="O159" s="56">
        <f>N159-LARGE(E159:M159,1)-LARGE(E159:M159,2)</f>
        <v>1086</v>
      </c>
      <c r="P159" s="56">
        <f>COUNTIF(E159:M159,"&lt;200")</f>
        <v>3</v>
      </c>
      <c r="Q159" s="57" t="str">
        <f>IF(ISNUMBER(SEARCH("Игорь",C159))+ISNUMBER(SEARCH("Илья",C159))+ISNUMBER(SEARCH("Никита",C159))+ISNUMBER(SEARCH("Данила",C159)),"м",IF((RIGHT(C159,1)="а")+(RIGHT(C159,1)="я")+(RIGHT(C159,1)="ь"),"ж","м"))</f>
        <v>м</v>
      </c>
      <c r="R159" s="58">
        <f>SMALL(E159:M159,1)</f>
        <v>65</v>
      </c>
      <c r="S159" s="59">
        <f>SUMIF(E159:M159,"&lt;200",E159:M159)/P159</f>
        <v>95.33333333333333</v>
      </c>
      <c r="T159" s="60">
        <f>VLOOKUP(C159,'Расчет 9'!$A$1:$D$109,2,FALSE)</f>
        <v>119.26</v>
      </c>
    </row>
    <row r="160" spans="1:20" ht="12.75">
      <c r="A160" s="50">
        <f t="shared" si="2"/>
        <v>159</v>
      </c>
      <c r="B160" s="61"/>
      <c r="C160" s="50" t="s">
        <v>592</v>
      </c>
      <c r="D160" s="50" t="s">
        <v>593</v>
      </c>
      <c r="E160" s="54">
        <v>200</v>
      </c>
      <c r="F160" s="54">
        <v>200</v>
      </c>
      <c r="G160" s="54">
        <v>200</v>
      </c>
      <c r="H160" s="54">
        <v>200</v>
      </c>
      <c r="I160" s="65">
        <v>116</v>
      </c>
      <c r="J160" s="65">
        <v>97</v>
      </c>
      <c r="K160" s="54">
        <v>200</v>
      </c>
      <c r="L160" s="65">
        <v>74</v>
      </c>
      <c r="M160" s="54">
        <v>200</v>
      </c>
      <c r="N160" s="55">
        <f>SUM(E160:M160)</f>
        <v>1487</v>
      </c>
      <c r="O160" s="56">
        <f>N160-LARGE(E160:M160,1)-LARGE(E160:M160,2)</f>
        <v>1087</v>
      </c>
      <c r="P160" s="56">
        <f>COUNTIF(E160:M160,"&lt;200")</f>
        <v>3</v>
      </c>
      <c r="Q160" s="57" t="str">
        <f>IF(ISNUMBER(SEARCH("Игорь",C160))+ISNUMBER(SEARCH("Илья",C160))+ISNUMBER(SEARCH("Никита",C160))+ISNUMBER(SEARCH("Данила",C160)),"м",IF((RIGHT(C160,1)="а")+(RIGHT(C160,1)="я")+(RIGHT(C160,1)="ь"),"ж","м"))</f>
        <v>м</v>
      </c>
      <c r="R160" s="58">
        <f>SMALL(E160:M160,1)</f>
        <v>74</v>
      </c>
      <c r="S160" s="59">
        <f>SUMIF(E160:M160,"&lt;200",E160:M160)/P160</f>
        <v>95.66666666666667</v>
      </c>
      <c r="T160" s="60">
        <f>VLOOKUP(C160,'Расчет 8'!$A$1:$D$109,2,FALSE)</f>
        <v>75.81</v>
      </c>
    </row>
    <row r="161" spans="1:20" ht="12.75">
      <c r="A161" s="50">
        <f t="shared" si="2"/>
        <v>160</v>
      </c>
      <c r="B161" s="61"/>
      <c r="C161" s="50" t="s">
        <v>23</v>
      </c>
      <c r="D161" s="50" t="s">
        <v>24</v>
      </c>
      <c r="E161" s="65">
        <v>83</v>
      </c>
      <c r="F161" s="65">
        <v>109</v>
      </c>
      <c r="G161" s="65">
        <v>108</v>
      </c>
      <c r="H161" s="54">
        <v>200</v>
      </c>
      <c r="I161" s="54">
        <v>200</v>
      </c>
      <c r="J161" s="54">
        <v>200</v>
      </c>
      <c r="K161" s="54">
        <v>200</v>
      </c>
      <c r="L161" s="54">
        <v>200</v>
      </c>
      <c r="M161" s="54">
        <v>200</v>
      </c>
      <c r="N161" s="55">
        <f>SUM(E161:M161)</f>
        <v>1500</v>
      </c>
      <c r="O161" s="56">
        <f>N161-LARGE(E161:M161,1)-LARGE(E161:M161,2)</f>
        <v>1100</v>
      </c>
      <c r="P161" s="56">
        <f>COUNTIF(E161:M161,"&lt;200")</f>
        <v>3</v>
      </c>
      <c r="Q161" s="57" t="str">
        <f>IF(ISNUMBER(SEARCH("Игорь",C161))+ISNUMBER(SEARCH("Илья",C161))+ISNUMBER(SEARCH("Никита",C161))+ISNUMBER(SEARCH("Данила",C161)),"м",IF((RIGHT(C161,1)="а")+(RIGHT(C161,1)="я")+(RIGHT(C161,1)="ь"),"ж","м"))</f>
        <v>м</v>
      </c>
      <c r="R161" s="58">
        <f>SMALL(E161:M161,1)</f>
        <v>83</v>
      </c>
      <c r="S161" s="59">
        <f>SUMIF(E161:M161,"&lt;200",E161:M161)/P161</f>
        <v>100</v>
      </c>
      <c r="T161" s="60"/>
    </row>
    <row r="162" spans="1:20" ht="12.75">
      <c r="A162" s="50">
        <f t="shared" si="2"/>
        <v>161</v>
      </c>
      <c r="B162" s="61"/>
      <c r="C162" s="50" t="s">
        <v>117</v>
      </c>
      <c r="D162" s="50" t="s">
        <v>118</v>
      </c>
      <c r="E162" s="54">
        <v>200</v>
      </c>
      <c r="F162" s="54">
        <v>200</v>
      </c>
      <c r="G162" s="65">
        <v>112</v>
      </c>
      <c r="H162" s="65">
        <v>98</v>
      </c>
      <c r="I162" s="65">
        <v>91</v>
      </c>
      <c r="J162" s="54">
        <v>200</v>
      </c>
      <c r="K162" s="54">
        <v>200</v>
      </c>
      <c r="L162" s="54">
        <v>200</v>
      </c>
      <c r="M162" s="54">
        <v>200</v>
      </c>
      <c r="N162" s="55">
        <f>SUM(E162:M162)</f>
        <v>1501</v>
      </c>
      <c r="O162" s="56">
        <f>N162-LARGE(E162:M162,1)-LARGE(E162:M162,2)</f>
        <v>1101</v>
      </c>
      <c r="P162" s="56">
        <f>COUNTIF(E162:M162,"&lt;200")</f>
        <v>3</v>
      </c>
      <c r="Q162" s="57" t="str">
        <f>IF(ISNUMBER(SEARCH("Игорь",C162))+ISNUMBER(SEARCH("Илья",C162))+ISNUMBER(SEARCH("Никита",C162))+ISNUMBER(SEARCH("Данила",C162)),"м",IF((RIGHT(C162,1)="а")+(RIGHT(C162,1)="я")+(RIGHT(C162,1)="ь"),"ж","м"))</f>
        <v>м</v>
      </c>
      <c r="R162" s="58">
        <f>SMALL(E162:M162,1)</f>
        <v>91</v>
      </c>
      <c r="S162" s="59">
        <f>SUMIF(E162:M162,"&lt;200",E162:M162)/P162</f>
        <v>100.33333333333333</v>
      </c>
      <c r="T162" s="60"/>
    </row>
    <row r="163" spans="1:20" ht="12.75">
      <c r="A163" s="50">
        <f t="shared" si="2"/>
        <v>162</v>
      </c>
      <c r="B163" s="61"/>
      <c r="C163" s="50" t="s">
        <v>74</v>
      </c>
      <c r="D163" s="50" t="s">
        <v>71</v>
      </c>
      <c r="E163" s="62">
        <v>38</v>
      </c>
      <c r="F163" s="62">
        <v>64</v>
      </c>
      <c r="G163" s="54">
        <v>200</v>
      </c>
      <c r="H163" s="54">
        <v>200</v>
      </c>
      <c r="I163" s="54">
        <v>200</v>
      </c>
      <c r="J163" s="54">
        <v>200</v>
      </c>
      <c r="K163" s="54">
        <v>200</v>
      </c>
      <c r="L163" s="54">
        <v>200</v>
      </c>
      <c r="M163" s="54">
        <v>200</v>
      </c>
      <c r="N163" s="55">
        <f>SUM(E163:M163)</f>
        <v>1502</v>
      </c>
      <c r="O163" s="56">
        <f>N163-LARGE(E163:M163,1)-LARGE(E163:M163,2)</f>
        <v>1102</v>
      </c>
      <c r="P163" s="56">
        <f>COUNTIF(E163:M163,"&lt;200")</f>
        <v>2</v>
      </c>
      <c r="Q163" s="57" t="str">
        <f>IF(ISNUMBER(SEARCH("Игорь",C163))+ISNUMBER(SEARCH("Илья",C163))+ISNUMBER(SEARCH("Никита",C163))+ISNUMBER(SEARCH("Данила",C163)),"м",IF((RIGHT(C163,1)="а")+(RIGHT(C163,1)="я")+(RIGHT(C163,1)="ь"),"ж","м"))</f>
        <v>м</v>
      </c>
      <c r="R163" s="58">
        <f>SMALL(E163:M163,1)</f>
        <v>38</v>
      </c>
      <c r="S163" s="59">
        <f>SUMIF(E163:M163,"&lt;200",E163:M163)/P163</f>
        <v>51</v>
      </c>
      <c r="T163" s="60">
        <v>371.69</v>
      </c>
    </row>
    <row r="164" spans="1:20" ht="12.75">
      <c r="A164" s="50">
        <f t="shared" si="2"/>
        <v>163</v>
      </c>
      <c r="B164" s="61"/>
      <c r="C164" s="50" t="s">
        <v>509</v>
      </c>
      <c r="D164" s="50" t="s">
        <v>54</v>
      </c>
      <c r="E164" s="54">
        <v>200</v>
      </c>
      <c r="F164" s="65">
        <v>104</v>
      </c>
      <c r="G164" s="65">
        <v>105</v>
      </c>
      <c r="H164" s="54">
        <v>200</v>
      </c>
      <c r="I164" s="65">
        <v>94</v>
      </c>
      <c r="J164" s="54">
        <v>200</v>
      </c>
      <c r="K164" s="54">
        <v>200</v>
      </c>
      <c r="L164" s="54">
        <v>200</v>
      </c>
      <c r="M164" s="54">
        <v>200</v>
      </c>
      <c r="N164" s="55">
        <f>SUM(E164:M164)</f>
        <v>1503</v>
      </c>
      <c r="O164" s="56">
        <f>N164-LARGE(E164:M164,1)-LARGE(E164:M164,2)</f>
        <v>1103</v>
      </c>
      <c r="P164" s="56">
        <f>COUNTIF(E164:M164,"&lt;200")</f>
        <v>3</v>
      </c>
      <c r="Q164" s="57" t="str">
        <f>IF(ISNUMBER(SEARCH("Игорь",C164))+ISNUMBER(SEARCH("Илья",C164))+ISNUMBER(SEARCH("Никита",C164))+ISNUMBER(SEARCH("Данила",C164)),"м",IF((RIGHT(C164,1)="а")+(RIGHT(C164,1)="я")+(RIGHT(C164,1)="ь"),"ж","м"))</f>
        <v>м</v>
      </c>
      <c r="R164" s="58">
        <f>SMALL(E164:M164,1)</f>
        <v>94</v>
      </c>
      <c r="S164" s="59">
        <f>SUMIF(E164:M164,"&lt;200",E164:M164)/P164</f>
        <v>101</v>
      </c>
      <c r="T164" s="60"/>
    </row>
    <row r="165" spans="1:20" ht="12.75">
      <c r="A165" s="50">
        <f t="shared" si="2"/>
        <v>164</v>
      </c>
      <c r="B165" s="61"/>
      <c r="C165" s="50" t="s">
        <v>336</v>
      </c>
      <c r="D165" s="50"/>
      <c r="E165" s="54">
        <v>200</v>
      </c>
      <c r="F165" s="62">
        <v>51</v>
      </c>
      <c r="G165" s="54">
        <v>200</v>
      </c>
      <c r="H165" s="62">
        <v>54</v>
      </c>
      <c r="I165" s="54">
        <v>200</v>
      </c>
      <c r="J165" s="54">
        <v>200</v>
      </c>
      <c r="K165" s="54">
        <v>200</v>
      </c>
      <c r="L165" s="54">
        <v>200</v>
      </c>
      <c r="M165" s="54">
        <v>200</v>
      </c>
      <c r="N165" s="55">
        <f>SUM(E165:M165)</f>
        <v>1505</v>
      </c>
      <c r="O165" s="56">
        <f>N165-LARGE(E165:M165,1)-LARGE(E165:M165,2)</f>
        <v>1105</v>
      </c>
      <c r="P165" s="56">
        <f>COUNTIF(E165:M165,"&lt;200")</f>
        <v>2</v>
      </c>
      <c r="Q165" s="57" t="str">
        <f>IF(ISNUMBER(SEARCH("Игорь",C165))+ISNUMBER(SEARCH("Илья",C165))+ISNUMBER(SEARCH("Никита",C165))+ISNUMBER(SEARCH("Данила",C165)),"м",IF((RIGHT(C165,1)="а")+(RIGHT(C165,1)="я")+(RIGHT(C165,1)="ь"),"ж","м"))</f>
        <v>ж</v>
      </c>
      <c r="R165" s="58">
        <f>SMALL(E165:M165,1)</f>
        <v>51</v>
      </c>
      <c r="S165" s="59">
        <f>SUMIF(E165:M165,"&lt;200",E165:M165)/P165</f>
        <v>52.5</v>
      </c>
      <c r="T165" s="60">
        <f>VLOOKUP(C165,'Расчет 4'!$A$1:$D$92,3,FALSE)</f>
        <v>348.51</v>
      </c>
    </row>
    <row r="166" spans="1:20" ht="12.75">
      <c r="A166" s="50">
        <f t="shared" si="2"/>
        <v>165</v>
      </c>
      <c r="B166" s="61"/>
      <c r="C166" s="50" t="s">
        <v>462</v>
      </c>
      <c r="D166" s="50" t="s">
        <v>533</v>
      </c>
      <c r="E166" s="63">
        <v>46</v>
      </c>
      <c r="F166" s="62">
        <v>61</v>
      </c>
      <c r="G166" s="54">
        <v>200</v>
      </c>
      <c r="H166" s="54">
        <v>200</v>
      </c>
      <c r="I166" s="54">
        <v>200</v>
      </c>
      <c r="J166" s="54">
        <v>200</v>
      </c>
      <c r="K166" s="54">
        <v>200</v>
      </c>
      <c r="L166" s="54">
        <v>200</v>
      </c>
      <c r="M166" s="54">
        <v>200</v>
      </c>
      <c r="N166" s="55">
        <f>SUM(E166:M166)</f>
        <v>1507</v>
      </c>
      <c r="O166" s="56">
        <f>N166-LARGE(E166:M166,1)-LARGE(E166:M166,2)</f>
        <v>1107</v>
      </c>
      <c r="P166" s="56">
        <f>COUNTIF(E166:M166,"&lt;200")</f>
        <v>2</v>
      </c>
      <c r="Q166" s="57" t="str">
        <f>IF(ISNUMBER(SEARCH("Игорь",C166))+ISNUMBER(SEARCH("Илья",C166))+ISNUMBER(SEARCH("Никита",C166))+ISNUMBER(SEARCH("Данила",C166)),"м",IF((RIGHT(C166,1)="а")+(RIGHT(C166,1)="я")+(RIGHT(C166,1)="ь"),"ж","м"))</f>
        <v>м</v>
      </c>
      <c r="R166" s="58">
        <f>SMALL(E166:M166,1)</f>
        <v>46</v>
      </c>
      <c r="S166" s="59">
        <f>SUMIF(E166:M166,"&lt;200",E166:M166)/P166</f>
        <v>53.5</v>
      </c>
      <c r="T166" s="60">
        <v>235.42</v>
      </c>
    </row>
    <row r="167" spans="1:20" ht="12.75">
      <c r="A167" s="50">
        <f t="shared" si="2"/>
        <v>166</v>
      </c>
      <c r="B167" s="61"/>
      <c r="C167" s="50" t="s">
        <v>121</v>
      </c>
      <c r="D167" s="50"/>
      <c r="E167" s="54">
        <v>200</v>
      </c>
      <c r="F167" s="54">
        <v>200</v>
      </c>
      <c r="G167" s="54">
        <v>200</v>
      </c>
      <c r="H167" s="54">
        <v>200</v>
      </c>
      <c r="I167" s="54">
        <v>200</v>
      </c>
      <c r="J167" s="62">
        <v>60</v>
      </c>
      <c r="K167" s="62">
        <v>56</v>
      </c>
      <c r="L167" s="54">
        <v>200</v>
      </c>
      <c r="M167" s="54">
        <v>200</v>
      </c>
      <c r="N167" s="55">
        <f>SUM(E167:M167)</f>
        <v>1516</v>
      </c>
      <c r="O167" s="56">
        <f>N167-LARGE(E167:M167,1)-LARGE(E167:M167,2)</f>
        <v>1116</v>
      </c>
      <c r="P167" s="56">
        <f>COUNTIF(E167:M167,"&lt;200")</f>
        <v>2</v>
      </c>
      <c r="Q167" s="57" t="str">
        <f>IF(ISNUMBER(SEARCH("Игорь",C167))+ISNUMBER(SEARCH("Илья",C167))+ISNUMBER(SEARCH("Никита",C167))+ISNUMBER(SEARCH("Данила",C167)),"м",IF((RIGHT(C167,1)="а")+(RIGHT(C167,1)="я")+(RIGHT(C167,1)="ь"),"ж","м"))</f>
        <v>м</v>
      </c>
      <c r="R167" s="58">
        <f>SMALL(E167:M167,1)</f>
        <v>56</v>
      </c>
      <c r="S167" s="59">
        <f>SUMIF(E167:M167,"&lt;200",E167:M167)/P167</f>
        <v>58</v>
      </c>
      <c r="T167" s="60">
        <f>VLOOKUP(C167,'Расчет 7'!$A$1:$D$111,2,FALSE)</f>
        <v>270.41</v>
      </c>
    </row>
    <row r="168" spans="1:20" ht="12.75">
      <c r="A168" s="50">
        <f t="shared" si="2"/>
        <v>167</v>
      </c>
      <c r="B168" s="61"/>
      <c r="C168" s="50" t="s">
        <v>266</v>
      </c>
      <c r="D168" s="50" t="s">
        <v>24</v>
      </c>
      <c r="E168" s="63">
        <v>59</v>
      </c>
      <c r="F168" s="54">
        <v>200</v>
      </c>
      <c r="G168" s="54">
        <v>200</v>
      </c>
      <c r="H168" s="62">
        <v>58</v>
      </c>
      <c r="I168" s="54">
        <v>200</v>
      </c>
      <c r="J168" s="54">
        <v>200</v>
      </c>
      <c r="K168" s="54">
        <v>200</v>
      </c>
      <c r="L168" s="54">
        <v>200</v>
      </c>
      <c r="M168" s="54">
        <v>200</v>
      </c>
      <c r="N168" s="55">
        <f>SUM(E168:M168)</f>
        <v>1517</v>
      </c>
      <c r="O168" s="56">
        <f>N168-LARGE(E168:M168,1)-LARGE(E168:M168,2)</f>
        <v>1117</v>
      </c>
      <c r="P168" s="56">
        <f>COUNTIF(E168:M168,"&lt;200")</f>
        <v>2</v>
      </c>
      <c r="Q168" s="57" t="str">
        <f>IF(ISNUMBER(SEARCH("Игорь",C168))+ISNUMBER(SEARCH("Илья",C168))+ISNUMBER(SEARCH("Никита",C168))+ISNUMBER(SEARCH("Данила",C168)),"м",IF((RIGHT(C168,1)="а")+(RIGHT(C168,1)="я")+(RIGHT(C168,1)="ь"),"ж","м"))</f>
        <v>м</v>
      </c>
      <c r="R168" s="58">
        <f>SMALL(E168:M168,1)</f>
        <v>58</v>
      </c>
      <c r="S168" s="59">
        <f>SUMIF(E168:M168,"&lt;200",E168:M168)/P168</f>
        <v>58.5</v>
      </c>
      <c r="T168" s="60">
        <f>VLOOKUP(C168,'Расчет 4'!$A$1:$D$92,3,FALSE)</f>
        <v>203.52</v>
      </c>
    </row>
    <row r="169" spans="1:20" ht="12.75">
      <c r="A169" s="50">
        <f t="shared" si="2"/>
        <v>168</v>
      </c>
      <c r="B169" s="61"/>
      <c r="C169" s="50" t="s">
        <v>122</v>
      </c>
      <c r="D169" s="50" t="s">
        <v>118</v>
      </c>
      <c r="E169" s="54">
        <v>200</v>
      </c>
      <c r="F169" s="54">
        <v>200</v>
      </c>
      <c r="G169" s="65">
        <v>115</v>
      </c>
      <c r="H169" s="65">
        <v>106</v>
      </c>
      <c r="I169" s="65">
        <v>98</v>
      </c>
      <c r="J169" s="54">
        <v>200</v>
      </c>
      <c r="K169" s="54">
        <v>200</v>
      </c>
      <c r="L169" s="54">
        <v>200</v>
      </c>
      <c r="M169" s="54">
        <v>200</v>
      </c>
      <c r="N169" s="55">
        <f>SUM(E169:M169)</f>
        <v>1519</v>
      </c>
      <c r="O169" s="56">
        <f>N169-LARGE(E169:M169,1)-LARGE(E169:M169,2)</f>
        <v>1119</v>
      </c>
      <c r="P169" s="56">
        <f>COUNTIF(E169:M169,"&lt;200")</f>
        <v>3</v>
      </c>
      <c r="Q169" s="57" t="str">
        <f>IF(ISNUMBER(SEARCH("Игорь",C169))+ISNUMBER(SEARCH("Илья",C169))+ISNUMBER(SEARCH("Никита",C169))+ISNUMBER(SEARCH("Данила",C169)),"м",IF((RIGHT(C169,1)="а")+(RIGHT(C169,1)="я")+(RIGHT(C169,1)="ь"),"ж","м"))</f>
        <v>м</v>
      </c>
      <c r="R169" s="58">
        <f>SMALL(E169:M169,1)</f>
        <v>98</v>
      </c>
      <c r="S169" s="59">
        <f>SUMIF(E169:M169,"&lt;200",E169:M169)/P169</f>
        <v>106.33333333333333</v>
      </c>
      <c r="T169" s="60"/>
    </row>
    <row r="170" spans="1:20" ht="12.75">
      <c r="A170" s="50">
        <f t="shared" si="2"/>
        <v>169</v>
      </c>
      <c r="B170" s="61"/>
      <c r="C170" s="50" t="s">
        <v>534</v>
      </c>
      <c r="D170" s="50" t="s">
        <v>157</v>
      </c>
      <c r="E170" s="63">
        <v>56</v>
      </c>
      <c r="F170" s="54">
        <v>200</v>
      </c>
      <c r="G170" s="54">
        <v>200</v>
      </c>
      <c r="H170" s="54">
        <v>200</v>
      </c>
      <c r="I170" s="54">
        <v>200</v>
      </c>
      <c r="J170" s="54">
        <v>200</v>
      </c>
      <c r="K170" s="63">
        <v>65</v>
      </c>
      <c r="L170" s="54">
        <v>200</v>
      </c>
      <c r="M170" s="54">
        <v>200</v>
      </c>
      <c r="N170" s="55">
        <f>SUM(E170:M170)</f>
        <v>1521</v>
      </c>
      <c r="O170" s="56">
        <f>N170-LARGE(E170:M170,1)-LARGE(E170:M170,2)</f>
        <v>1121</v>
      </c>
      <c r="P170" s="56">
        <f>COUNTIF(E170:M170,"&lt;200")</f>
        <v>2</v>
      </c>
      <c r="Q170" s="57" t="str">
        <f>IF(ISNUMBER(SEARCH("Игорь",C170))+ISNUMBER(SEARCH("Илья",C170))+ISNUMBER(SEARCH("Никита",C170))+ISNUMBER(SEARCH("Данила",C170)),"м",IF((RIGHT(C170,1)="а")+(RIGHT(C170,1)="я")+(RIGHT(C170,1)="ь"),"ж","м"))</f>
        <v>м</v>
      </c>
      <c r="R170" s="58">
        <f>SMALL(E170:M170,1)</f>
        <v>56</v>
      </c>
      <c r="S170" s="59">
        <f>SUMIF(E170:M170,"&lt;200",E170:M170)/P170</f>
        <v>60.5</v>
      </c>
      <c r="T170" s="60">
        <f>VLOOKUP(C170,'Расчет 7'!$A$1:$D$111,2,FALSE)</f>
        <v>276.08</v>
      </c>
    </row>
    <row r="171" spans="1:20" ht="12.75">
      <c r="A171" s="50">
        <f t="shared" si="2"/>
        <v>170</v>
      </c>
      <c r="B171" s="61"/>
      <c r="C171" s="50" t="s">
        <v>133</v>
      </c>
      <c r="D171" s="50" t="s">
        <v>19</v>
      </c>
      <c r="E171" s="63">
        <v>49</v>
      </c>
      <c r="F171" s="63">
        <v>78</v>
      </c>
      <c r="G171" s="54">
        <v>200</v>
      </c>
      <c r="H171" s="54">
        <v>200</v>
      </c>
      <c r="I171" s="54">
        <v>200</v>
      </c>
      <c r="J171" s="54">
        <v>200</v>
      </c>
      <c r="K171" s="54">
        <v>200</v>
      </c>
      <c r="L171" s="54">
        <v>200</v>
      </c>
      <c r="M171" s="54">
        <v>200</v>
      </c>
      <c r="N171" s="55">
        <f>SUM(E171:M171)</f>
        <v>1527</v>
      </c>
      <c r="O171" s="56">
        <f>N171-LARGE(E171:M171,1)-LARGE(E171:M171,2)</f>
        <v>1127</v>
      </c>
      <c r="P171" s="56">
        <f>COUNTIF(E171:M171,"&lt;200")</f>
        <v>2</v>
      </c>
      <c r="Q171" s="57" t="str">
        <f>IF(ISNUMBER(SEARCH("Игорь",C171))+ISNUMBER(SEARCH("Илья",C171))+ISNUMBER(SEARCH("Никита",C171))+ISNUMBER(SEARCH("Данила",C171)),"м",IF((RIGHT(C171,1)="а")+(RIGHT(C171,1)="я")+(RIGHT(C171,1)="ь"),"ж","м"))</f>
        <v>м</v>
      </c>
      <c r="R171" s="58">
        <f>SMALL(E171:M171,1)</f>
        <v>49</v>
      </c>
      <c r="S171" s="59">
        <f>SUMIF(E171:M171,"&lt;200",E171:M171)/P171</f>
        <v>63.5</v>
      </c>
      <c r="T171" s="60">
        <v>192.17</v>
      </c>
    </row>
    <row r="172" spans="1:20" ht="12.75">
      <c r="A172" s="50">
        <f t="shared" si="2"/>
        <v>171</v>
      </c>
      <c r="B172" s="61"/>
      <c r="C172" s="50" t="s">
        <v>555</v>
      </c>
      <c r="D172" s="50" t="s">
        <v>24</v>
      </c>
      <c r="E172" s="54">
        <v>200</v>
      </c>
      <c r="F172" s="65">
        <v>122</v>
      </c>
      <c r="G172" s="54">
        <v>200</v>
      </c>
      <c r="H172" s="65">
        <v>108</v>
      </c>
      <c r="I172" s="65">
        <v>101</v>
      </c>
      <c r="J172" s="54">
        <v>200</v>
      </c>
      <c r="K172" s="54">
        <v>200</v>
      </c>
      <c r="L172" s="54">
        <v>200</v>
      </c>
      <c r="M172" s="54">
        <v>200</v>
      </c>
      <c r="N172" s="55">
        <f>SUM(E172:M172)</f>
        <v>1531</v>
      </c>
      <c r="O172" s="56">
        <f>N172-LARGE(E172:M172,1)-LARGE(E172:M172,2)</f>
        <v>1131</v>
      </c>
      <c r="P172" s="56">
        <f>COUNTIF(E172:M172,"&lt;200")</f>
        <v>3</v>
      </c>
      <c r="Q172" s="57" t="str">
        <f>IF(ISNUMBER(SEARCH("Игорь",C172))+ISNUMBER(SEARCH("Илья",C172))+ISNUMBER(SEARCH("Никита",C172))+ISNUMBER(SEARCH("Данила",C172)),"м",IF((RIGHT(C172,1)="а")+(RIGHT(C172,1)="я")+(RIGHT(C172,1)="ь"),"ж","м"))</f>
        <v>м</v>
      </c>
      <c r="R172" s="58">
        <f>SMALL(E172:M172,1)</f>
        <v>101</v>
      </c>
      <c r="S172" s="59">
        <f>SUMIF(E172:M172,"&lt;200",E172:M172)/P172</f>
        <v>110.33333333333333</v>
      </c>
      <c r="T172" s="60"/>
    </row>
    <row r="173" spans="1:20" ht="12.75">
      <c r="A173" s="50">
        <f t="shared" si="2"/>
        <v>172</v>
      </c>
      <c r="B173" s="61"/>
      <c r="C173" s="50" t="s">
        <v>124</v>
      </c>
      <c r="D173" s="50"/>
      <c r="E173" s="54">
        <v>200</v>
      </c>
      <c r="F173" s="54">
        <v>200</v>
      </c>
      <c r="G173" s="63">
        <v>86</v>
      </c>
      <c r="H173" s="54">
        <v>200</v>
      </c>
      <c r="I173" s="54">
        <v>200</v>
      </c>
      <c r="J173" s="54">
        <v>200</v>
      </c>
      <c r="K173" s="54">
        <v>200</v>
      </c>
      <c r="L173" s="54">
        <v>200</v>
      </c>
      <c r="M173" s="63">
        <v>47</v>
      </c>
      <c r="N173" s="55">
        <f>SUM(E173:M173)</f>
        <v>1533</v>
      </c>
      <c r="O173" s="56">
        <f>N173-LARGE(E173:M173,1)-LARGE(E173:M173,2)</f>
        <v>1133</v>
      </c>
      <c r="P173" s="56">
        <f>COUNTIF(E173:M173,"&lt;200")</f>
        <v>2</v>
      </c>
      <c r="Q173" s="57" t="str">
        <f>IF(ISNUMBER(SEARCH("Игорь",C173))+ISNUMBER(SEARCH("Илья",C173))+ISNUMBER(SEARCH("Никита",C173))+ISNUMBER(SEARCH("Данила",C173)),"м",IF((RIGHT(C173,1)="а")+(RIGHT(C173,1)="я")+(RIGHT(C173,1)="ь"),"ж","м"))</f>
        <v>ж</v>
      </c>
      <c r="R173" s="58">
        <f>SMALL(E173:M173,1)</f>
        <v>47</v>
      </c>
      <c r="S173" s="59">
        <f>SUMIF(E173:M173,"&lt;200",E173:M173)/P173</f>
        <v>66.5</v>
      </c>
      <c r="T173" s="60">
        <f>VLOOKUP(C173,'Расчет 9'!$A$1:$D$109,2,FALSE)</f>
        <v>209.71</v>
      </c>
    </row>
    <row r="174" spans="1:20" ht="12.75">
      <c r="A174" s="50">
        <f t="shared" si="2"/>
        <v>173</v>
      </c>
      <c r="B174" s="61"/>
      <c r="C174" s="50" t="s">
        <v>223</v>
      </c>
      <c r="D174" s="50" t="s">
        <v>166</v>
      </c>
      <c r="E174" s="63">
        <v>51</v>
      </c>
      <c r="F174" s="54">
        <v>200</v>
      </c>
      <c r="G174" s="63">
        <v>83</v>
      </c>
      <c r="H174" s="54">
        <v>200</v>
      </c>
      <c r="I174" s="54">
        <v>200</v>
      </c>
      <c r="J174" s="54">
        <v>200</v>
      </c>
      <c r="K174" s="54">
        <v>200</v>
      </c>
      <c r="L174" s="54">
        <v>200</v>
      </c>
      <c r="M174" s="54">
        <v>200</v>
      </c>
      <c r="N174" s="55">
        <f>SUM(E174:M174)</f>
        <v>1534</v>
      </c>
      <c r="O174" s="56">
        <f>N174-LARGE(E174:M174,1)-LARGE(E174:M174,2)</f>
        <v>1134</v>
      </c>
      <c r="P174" s="56">
        <f>COUNTIF(E174:M174,"&lt;200")</f>
        <v>2</v>
      </c>
      <c r="Q174" s="57" t="str">
        <f>IF(ISNUMBER(SEARCH("Игорь",C174))+ISNUMBER(SEARCH("Илья",C174))+ISNUMBER(SEARCH("Никита",C174))+ISNUMBER(SEARCH("Данила",C174)),"м",IF((RIGHT(C174,1)="а")+(RIGHT(C174,1)="я")+(RIGHT(C174,1)="ь"),"ж","м"))</f>
        <v>м</v>
      </c>
      <c r="R174" s="58">
        <f>SMALL(E174:M174,1)</f>
        <v>51</v>
      </c>
      <c r="S174" s="59">
        <f>SUMIF(E174:M174,"&lt;200",E174:M174)/P174</f>
        <v>67</v>
      </c>
      <c r="T174" s="60">
        <v>205.47</v>
      </c>
    </row>
    <row r="175" spans="1:20" ht="12.75">
      <c r="A175" s="50">
        <f t="shared" si="2"/>
        <v>174</v>
      </c>
      <c r="B175" s="61"/>
      <c r="C175" s="50" t="s">
        <v>258</v>
      </c>
      <c r="D175" s="50"/>
      <c r="E175" s="54">
        <v>200</v>
      </c>
      <c r="F175" s="54">
        <v>200</v>
      </c>
      <c r="G175" s="54">
        <v>200</v>
      </c>
      <c r="H175" s="54">
        <v>200</v>
      </c>
      <c r="I175" s="54">
        <v>200</v>
      </c>
      <c r="J175" s="63">
        <v>72</v>
      </c>
      <c r="K175" s="63">
        <v>64</v>
      </c>
      <c r="L175" s="54">
        <v>200</v>
      </c>
      <c r="M175" s="54">
        <v>200</v>
      </c>
      <c r="N175" s="55">
        <f>SUM(E175:M175)</f>
        <v>1536</v>
      </c>
      <c r="O175" s="56">
        <f>N175-LARGE(E175:M175,1)-LARGE(E175:M175,2)</f>
        <v>1136</v>
      </c>
      <c r="P175" s="56">
        <f>COUNTIF(E175:M175,"&lt;200")</f>
        <v>2</v>
      </c>
      <c r="Q175" s="57" t="str">
        <f>IF(ISNUMBER(SEARCH("Игорь",C175))+ISNUMBER(SEARCH("Илья",C175))+ISNUMBER(SEARCH("Никита",C175))+ISNUMBER(SEARCH("Данила",C175)),"м",IF((RIGHT(C175,1)="а")+(RIGHT(C175,1)="я")+(RIGHT(C175,1)="ь"),"ж","м"))</f>
        <v>ж</v>
      </c>
      <c r="R175" s="58">
        <f>SMALL(E175:M175,1)</f>
        <v>64</v>
      </c>
      <c r="S175" s="59">
        <f>SUMIF(E175:M175,"&lt;200",E175:M175)/P175</f>
        <v>68</v>
      </c>
      <c r="T175" s="60">
        <f>VLOOKUP(C175,'Расчет 7'!$A$1:$D$111,2,FALSE)</f>
        <v>201.31</v>
      </c>
    </row>
    <row r="176" spans="1:20" ht="12.75">
      <c r="A176" s="50">
        <f t="shared" si="2"/>
        <v>175</v>
      </c>
      <c r="B176" s="61"/>
      <c r="C176" s="50" t="s">
        <v>516</v>
      </c>
      <c r="D176" s="50" t="s">
        <v>80</v>
      </c>
      <c r="E176" s="65">
        <v>87</v>
      </c>
      <c r="F176" s="65">
        <v>127</v>
      </c>
      <c r="G176" s="65">
        <v>123</v>
      </c>
      <c r="H176" s="54">
        <v>200</v>
      </c>
      <c r="I176" s="54">
        <v>200</v>
      </c>
      <c r="J176" s="54">
        <v>200</v>
      </c>
      <c r="K176" s="54">
        <v>200</v>
      </c>
      <c r="L176" s="54">
        <v>200</v>
      </c>
      <c r="M176" s="54">
        <v>200</v>
      </c>
      <c r="N176" s="55">
        <f>SUM(E176:M176)</f>
        <v>1537</v>
      </c>
      <c r="O176" s="56">
        <f>N176-LARGE(E176:M176,1)-LARGE(E176:M176,2)</f>
        <v>1137</v>
      </c>
      <c r="P176" s="56">
        <f>COUNTIF(E176:M176,"&lt;200")</f>
        <v>3</v>
      </c>
      <c r="Q176" s="57" t="str">
        <f>IF(ISNUMBER(SEARCH("Игорь",C176))+ISNUMBER(SEARCH("Илья",C176))+ISNUMBER(SEARCH("Никита",C176))+ISNUMBER(SEARCH("Данила",C176)),"м",IF((RIGHT(C176,1)="а")+(RIGHT(C176,1)="я")+(RIGHT(C176,1)="ь"),"ж","м"))</f>
        <v>м</v>
      </c>
      <c r="R176" s="58">
        <f>SMALL(E176:M176,1)</f>
        <v>87</v>
      </c>
      <c r="S176" s="59">
        <f>SUMIF(E176:M176,"&lt;200",E176:M176)/P176</f>
        <v>112.33333333333333</v>
      </c>
      <c r="T176" s="60"/>
    </row>
    <row r="177" spans="1:20" ht="12.75">
      <c r="A177" s="50">
        <f t="shared" si="2"/>
        <v>176</v>
      </c>
      <c r="B177" s="61"/>
      <c r="C177" s="50" t="s">
        <v>470</v>
      </c>
      <c r="D177" s="50"/>
      <c r="E177" s="54">
        <v>200</v>
      </c>
      <c r="F177" s="63">
        <v>82</v>
      </c>
      <c r="G177" s="54">
        <v>200</v>
      </c>
      <c r="H177" s="54">
        <v>200</v>
      </c>
      <c r="I177" s="62">
        <v>57</v>
      </c>
      <c r="J177" s="54">
        <v>200</v>
      </c>
      <c r="K177" s="54">
        <v>200</v>
      </c>
      <c r="L177" s="54">
        <v>200</v>
      </c>
      <c r="M177" s="54">
        <v>200</v>
      </c>
      <c r="N177" s="55">
        <f>SUM(E177:M177)</f>
        <v>1539</v>
      </c>
      <c r="O177" s="56">
        <f>N177-LARGE(E177:M177,1)-LARGE(E177:M177,2)</f>
        <v>1139</v>
      </c>
      <c r="P177" s="56">
        <f>COUNTIF(E177:M177,"&lt;200")</f>
        <v>2</v>
      </c>
      <c r="Q177" s="57" t="str">
        <f>IF(ISNUMBER(SEARCH("Игорь",C177))+ISNUMBER(SEARCH("Илья",C177))+ISNUMBER(SEARCH("Никита",C177))+ISNUMBER(SEARCH("Данила",C177)),"м",IF((RIGHT(C177,1)="а")+(RIGHT(C177,1)="я")+(RIGHT(C177,1)="ь"),"ж","м"))</f>
        <v>м</v>
      </c>
      <c r="R177" s="58">
        <f>SMALL(E177:M177,1)</f>
        <v>57</v>
      </c>
      <c r="S177" s="59">
        <f>SUMIF(E177:M177,"&lt;200",E177:M177)/P177</f>
        <v>69.5</v>
      </c>
      <c r="T177" s="60">
        <f>VLOOKUP(C177,'V тур (расчет)'!$A$1:$D$91,2,FALSE)</f>
        <v>231.71</v>
      </c>
    </row>
    <row r="178" spans="1:20" ht="12.75">
      <c r="A178" s="50">
        <f t="shared" si="2"/>
        <v>177</v>
      </c>
      <c r="B178" s="61"/>
      <c r="C178" s="50" t="s">
        <v>307</v>
      </c>
      <c r="D178" s="50"/>
      <c r="E178" s="54">
        <v>200</v>
      </c>
      <c r="F178" s="54">
        <v>200</v>
      </c>
      <c r="G178" s="54">
        <v>200</v>
      </c>
      <c r="H178" s="54">
        <v>200</v>
      </c>
      <c r="I178" s="63">
        <v>82</v>
      </c>
      <c r="J178" s="54">
        <v>200</v>
      </c>
      <c r="K178" s="54">
        <v>200</v>
      </c>
      <c r="L178" s="54">
        <v>200</v>
      </c>
      <c r="M178" s="63">
        <v>62</v>
      </c>
      <c r="N178" s="55">
        <f>SUM(E178:M178)</f>
        <v>1544</v>
      </c>
      <c r="O178" s="56">
        <f>N178-LARGE(E178:M178,1)-LARGE(E178:M178,2)</f>
        <v>1144</v>
      </c>
      <c r="P178" s="56">
        <f>COUNTIF(E178:M178,"&lt;200")</f>
        <v>2</v>
      </c>
      <c r="Q178" s="57" t="str">
        <f>IF(ISNUMBER(SEARCH("Игорь",C178))+ISNUMBER(SEARCH("Илья",C178))+ISNUMBER(SEARCH("Никита",C178))+ISNUMBER(SEARCH("Данила",C178)),"м",IF((RIGHT(C178,1)="а")+(RIGHT(C178,1)="я")+(RIGHT(C178,1)="ь"),"ж","м"))</f>
        <v>м</v>
      </c>
      <c r="R178" s="58">
        <f>SMALL(E178:M178,1)</f>
        <v>62</v>
      </c>
      <c r="S178" s="59">
        <f>SUMIF(E178:M178,"&lt;200",E178:M178)/P178</f>
        <v>72</v>
      </c>
      <c r="T178" s="60">
        <f>VLOOKUP(C178,'Расчет 9'!$A$1:$D$109,2,FALSE)</f>
        <v>186.38</v>
      </c>
    </row>
    <row r="179" spans="1:20" ht="12.75">
      <c r="A179" s="50">
        <f t="shared" si="2"/>
        <v>178</v>
      </c>
      <c r="B179" s="61"/>
      <c r="C179" s="50" t="s">
        <v>594</v>
      </c>
      <c r="D179" s="50"/>
      <c r="E179" s="54">
        <v>200</v>
      </c>
      <c r="F179" s="54">
        <v>200</v>
      </c>
      <c r="G179" s="54">
        <v>200</v>
      </c>
      <c r="H179" s="54">
        <v>200</v>
      </c>
      <c r="I179" s="54">
        <v>200</v>
      </c>
      <c r="J179" s="65">
        <v>89</v>
      </c>
      <c r="K179" s="54">
        <v>200</v>
      </c>
      <c r="L179" s="63">
        <v>55</v>
      </c>
      <c r="M179" s="54">
        <v>200</v>
      </c>
      <c r="N179" s="55">
        <f>SUM(E179:M179)</f>
        <v>1544</v>
      </c>
      <c r="O179" s="56">
        <f>N179-LARGE(E179:M179,1)-LARGE(E179:M179,2)</f>
        <v>1144</v>
      </c>
      <c r="P179" s="56">
        <f>COUNTIF(E179:M179,"&lt;200")</f>
        <v>2</v>
      </c>
      <c r="Q179" s="57" t="str">
        <f>IF(ISNUMBER(SEARCH("Игорь",C179))+ISNUMBER(SEARCH("Илья",C179))+ISNUMBER(SEARCH("Никита",C179))+ISNUMBER(SEARCH("Данила",C179)),"м",IF((RIGHT(C179,1)="а")+(RIGHT(C179,1)="я")+(RIGHT(C179,1)="ь"),"ж","м"))</f>
        <v>м</v>
      </c>
      <c r="R179" s="58">
        <f>SMALL(E179:M179,1)</f>
        <v>55</v>
      </c>
      <c r="S179" s="59">
        <f>SUMIF(E179:M179,"&lt;200",E179:M179)/P179</f>
        <v>72</v>
      </c>
      <c r="T179" s="60">
        <f>VLOOKUP(C179,'Расчет 8'!$A$1:$D$109,2,FALSE)</f>
        <v>174.82</v>
      </c>
    </row>
    <row r="180" spans="1:20" ht="12.75">
      <c r="A180" s="50">
        <f t="shared" si="2"/>
        <v>179</v>
      </c>
      <c r="B180" s="61"/>
      <c r="C180" s="50" t="s">
        <v>426</v>
      </c>
      <c r="D180" s="50"/>
      <c r="E180" s="54">
        <v>200</v>
      </c>
      <c r="F180" s="54">
        <v>200</v>
      </c>
      <c r="G180" s="54">
        <v>200</v>
      </c>
      <c r="H180" s="54">
        <v>200</v>
      </c>
      <c r="I180" s="54">
        <v>200</v>
      </c>
      <c r="J180" s="63">
        <v>72</v>
      </c>
      <c r="K180" s="63">
        <v>78</v>
      </c>
      <c r="L180" s="54">
        <v>200</v>
      </c>
      <c r="M180" s="54">
        <v>200</v>
      </c>
      <c r="N180" s="55">
        <f>SUM(E180:M180)</f>
        <v>1550</v>
      </c>
      <c r="O180" s="56">
        <f>N180-LARGE(E180:M180,1)-LARGE(E180:M180,2)</f>
        <v>1150</v>
      </c>
      <c r="P180" s="56">
        <f>COUNTIF(E180:M180,"&lt;200")</f>
        <v>2</v>
      </c>
      <c r="Q180" s="57" t="str">
        <f>IF(ISNUMBER(SEARCH("Игорь",C180))+ISNUMBER(SEARCH("Илья",C180))+ISNUMBER(SEARCH("Никита",C180))+ISNUMBER(SEARCH("Данила",C180)),"м",IF((RIGHT(C180,1)="а")+(RIGHT(C180,1)="я")+(RIGHT(C180,1)="ь"),"ж","м"))</f>
        <v>м</v>
      </c>
      <c r="R180" s="58">
        <f>SMALL(E180:M180,1)</f>
        <v>72</v>
      </c>
      <c r="S180" s="59">
        <f>SUMIF(E180:M180,"&lt;200",E180:M180)/P180</f>
        <v>75</v>
      </c>
      <c r="T180" s="60">
        <f>VLOOKUP(C180,'Расчет 7'!$A$1:$D$111,2,FALSE)</f>
        <v>300</v>
      </c>
    </row>
    <row r="181" spans="1:20" ht="12.75">
      <c r="A181" s="50">
        <f t="shared" si="2"/>
        <v>180</v>
      </c>
      <c r="B181" s="61"/>
      <c r="C181" s="50" t="s">
        <v>595</v>
      </c>
      <c r="D181" s="50" t="s">
        <v>59</v>
      </c>
      <c r="E181" s="54">
        <v>200</v>
      </c>
      <c r="F181" s="54">
        <v>200</v>
      </c>
      <c r="G181" s="54">
        <v>200</v>
      </c>
      <c r="H181" s="65">
        <v>102</v>
      </c>
      <c r="I181" s="54">
        <v>200</v>
      </c>
      <c r="J181" s="54">
        <v>200</v>
      </c>
      <c r="K181" s="54">
        <v>200</v>
      </c>
      <c r="L181" s="63">
        <v>63</v>
      </c>
      <c r="M181" s="54">
        <v>200</v>
      </c>
      <c r="N181" s="55">
        <f>SUM(E181:M181)</f>
        <v>1565</v>
      </c>
      <c r="O181" s="56">
        <f>N181-LARGE(E181:M181,1)-LARGE(E181:M181,2)</f>
        <v>1165</v>
      </c>
      <c r="P181" s="56">
        <f>COUNTIF(E181:M181,"&lt;200")</f>
        <v>2</v>
      </c>
      <c r="Q181" s="57" t="str">
        <f>IF(ISNUMBER(SEARCH("Игорь",C181))+ISNUMBER(SEARCH("Илья",C181))+ISNUMBER(SEARCH("Никита",C181))+ISNUMBER(SEARCH("Данила",C181)),"м",IF((RIGHT(C181,1)="а")+(RIGHT(C181,1)="я")+(RIGHT(C181,1)="ь"),"ж","м"))</f>
        <v>м</v>
      </c>
      <c r="R181" s="58">
        <f>SMALL(E181:M181,1)</f>
        <v>63</v>
      </c>
      <c r="S181" s="59">
        <f>SUMIF(E181:M181,"&lt;200",E181:M181)/P181</f>
        <v>82.5</v>
      </c>
      <c r="T181" s="60">
        <f>VLOOKUP(C181,'Расчет 8'!$A$1:$D$109,2,FALSE)</f>
        <v>116.26</v>
      </c>
    </row>
    <row r="182" spans="1:20" ht="12.75">
      <c r="A182" s="50">
        <f t="shared" si="2"/>
        <v>181</v>
      </c>
      <c r="B182" s="61"/>
      <c r="C182" s="50" t="s">
        <v>596</v>
      </c>
      <c r="D182" s="50"/>
      <c r="E182" s="54">
        <v>200</v>
      </c>
      <c r="F182" s="54">
        <v>200</v>
      </c>
      <c r="G182" s="54">
        <v>200</v>
      </c>
      <c r="H182" s="54">
        <v>200</v>
      </c>
      <c r="I182" s="54">
        <v>200</v>
      </c>
      <c r="J182" s="54">
        <v>200</v>
      </c>
      <c r="K182" s="65">
        <v>99</v>
      </c>
      <c r="L182" s="65">
        <v>73</v>
      </c>
      <c r="M182" s="54">
        <v>200</v>
      </c>
      <c r="N182" s="55">
        <f>SUM(E182:M182)</f>
        <v>1572</v>
      </c>
      <c r="O182" s="56">
        <f>N182-LARGE(E182:M182,1)-LARGE(E182:M182,2)</f>
        <v>1172</v>
      </c>
      <c r="P182" s="56">
        <f>COUNTIF(E182:M182,"&lt;200")</f>
        <v>2</v>
      </c>
      <c r="Q182" s="57" t="str">
        <f>IF(ISNUMBER(SEARCH("Игорь",C182))+ISNUMBER(SEARCH("Илья",C182))+ISNUMBER(SEARCH("Никита",C182))+ISNUMBER(SEARCH("Данила",C182)),"м",IF((RIGHT(C182,1)="а")+(RIGHT(C182,1)="я")+(RIGHT(C182,1)="ь"),"ж","м"))</f>
        <v>м</v>
      </c>
      <c r="R182" s="58">
        <f>SMALL(E182:M182,1)</f>
        <v>73</v>
      </c>
      <c r="S182" s="59">
        <f>SUMIF(E182:M182,"&lt;200",E182:M182)/P182</f>
        <v>86</v>
      </c>
      <c r="T182" s="60">
        <f>VLOOKUP(C182,'Расчет 8'!$A$1:$D$109,2,FALSE)</f>
        <v>125.8</v>
      </c>
    </row>
    <row r="183" spans="1:20" ht="12.75">
      <c r="A183" s="50">
        <f t="shared" si="2"/>
        <v>182</v>
      </c>
      <c r="B183" s="61"/>
      <c r="C183" s="50" t="s">
        <v>597</v>
      </c>
      <c r="D183" s="50"/>
      <c r="E183" s="54">
        <v>200</v>
      </c>
      <c r="F183" s="54">
        <v>200</v>
      </c>
      <c r="G183" s="54">
        <v>200</v>
      </c>
      <c r="H183" s="54">
        <v>200</v>
      </c>
      <c r="I183" s="54">
        <v>200</v>
      </c>
      <c r="J183" s="54">
        <v>200</v>
      </c>
      <c r="K183" s="65">
        <v>103</v>
      </c>
      <c r="L183" s="65">
        <v>70</v>
      </c>
      <c r="M183" s="54">
        <v>200</v>
      </c>
      <c r="N183" s="55">
        <f>SUM(E183:M183)</f>
        <v>1573</v>
      </c>
      <c r="O183" s="56">
        <f>N183-LARGE(E183:M183,1)-LARGE(E183:M183,2)</f>
        <v>1173</v>
      </c>
      <c r="P183" s="56">
        <f>COUNTIF(E183:M183,"&lt;200")</f>
        <v>2</v>
      </c>
      <c r="Q183" s="57" t="str">
        <f>IF(ISNUMBER(SEARCH("Игорь",C183))+ISNUMBER(SEARCH("Илья",C183))+ISNUMBER(SEARCH("Никита",C183))+ISNUMBER(SEARCH("Данила",C183)),"м",IF((RIGHT(C183,1)="а")+(RIGHT(C183,1)="я")+(RIGHT(C183,1)="ь"),"ж","м"))</f>
        <v>м</v>
      </c>
      <c r="R183" s="58">
        <f>SMALL(E183:M183,1)</f>
        <v>70</v>
      </c>
      <c r="S183" s="59">
        <f>SUMIF(E183:M183,"&lt;200",E183:M183)/P183</f>
        <v>86.5</v>
      </c>
      <c r="T183" s="60">
        <f>VLOOKUP(C183,'Расчет 8'!$A$1:$D$109,2,FALSE)</f>
        <v>110</v>
      </c>
    </row>
    <row r="184" spans="1:20" ht="12.75">
      <c r="A184" s="50">
        <f t="shared" si="2"/>
        <v>183</v>
      </c>
      <c r="B184" s="61"/>
      <c r="C184" s="50" t="s">
        <v>475</v>
      </c>
      <c r="D184" s="50" t="s">
        <v>21</v>
      </c>
      <c r="E184" s="65">
        <v>76</v>
      </c>
      <c r="F184" s="63">
        <v>98</v>
      </c>
      <c r="G184" s="54">
        <v>200</v>
      </c>
      <c r="H184" s="54">
        <v>200</v>
      </c>
      <c r="I184" s="54">
        <v>200</v>
      </c>
      <c r="J184" s="54">
        <v>200</v>
      </c>
      <c r="K184" s="54">
        <v>200</v>
      </c>
      <c r="L184" s="54">
        <v>200</v>
      </c>
      <c r="M184" s="54">
        <v>200</v>
      </c>
      <c r="N184" s="55">
        <f>SUM(E184:M184)</f>
        <v>1574</v>
      </c>
      <c r="O184" s="56">
        <f>N184-LARGE(E184:M184,1)-LARGE(E184:M184,2)</f>
        <v>1174</v>
      </c>
      <c r="P184" s="56">
        <f>COUNTIF(E184:M184,"&lt;200")</f>
        <v>2</v>
      </c>
      <c r="Q184" s="57" t="str">
        <f>IF(ISNUMBER(SEARCH("Игорь",C184))+ISNUMBER(SEARCH("Илья",C184))+ISNUMBER(SEARCH("Никита",C184))+ISNUMBER(SEARCH("Данила",C184)),"м",IF((RIGHT(C184,1)="а")+(RIGHT(C184,1)="я")+(RIGHT(C184,1)="ь"),"ж","м"))</f>
        <v>м</v>
      </c>
      <c r="R184" s="58">
        <f>SMALL(E184:M184,1)</f>
        <v>76</v>
      </c>
      <c r="S184" s="59">
        <f>SUMIF(E184:M184,"&lt;200",E184:M184)/P184</f>
        <v>87</v>
      </c>
      <c r="T184" s="60">
        <v>185.07</v>
      </c>
    </row>
    <row r="185" spans="1:20" ht="12.75">
      <c r="A185" s="50">
        <f t="shared" si="2"/>
        <v>184</v>
      </c>
      <c r="B185" s="61"/>
      <c r="C185" s="50" t="s">
        <v>507</v>
      </c>
      <c r="D185" s="50" t="s">
        <v>39</v>
      </c>
      <c r="E185" s="54">
        <v>200</v>
      </c>
      <c r="F185" s="54">
        <v>200</v>
      </c>
      <c r="G185" s="65">
        <v>103</v>
      </c>
      <c r="H185" s="63">
        <v>78</v>
      </c>
      <c r="I185" s="54">
        <v>200</v>
      </c>
      <c r="J185" s="54">
        <v>200</v>
      </c>
      <c r="K185" s="54">
        <v>200</v>
      </c>
      <c r="L185" s="54">
        <v>200</v>
      </c>
      <c r="M185" s="54">
        <v>200</v>
      </c>
      <c r="N185" s="55">
        <f>SUM(E185:M185)</f>
        <v>1581</v>
      </c>
      <c r="O185" s="56">
        <f>N185-LARGE(E185:M185,1)-LARGE(E185:M185,2)</f>
        <v>1181</v>
      </c>
      <c r="P185" s="56">
        <f>COUNTIF(E185:M185,"&lt;200")</f>
        <v>2</v>
      </c>
      <c r="Q185" s="57" t="str">
        <f>IF(ISNUMBER(SEARCH("Игорь",C185))+ISNUMBER(SEARCH("Илья",C185))+ISNUMBER(SEARCH("Никита",C185))+ISNUMBER(SEARCH("Данила",C185)),"м",IF((RIGHT(C185,1)="а")+(RIGHT(C185,1)="я")+(RIGHT(C185,1)="ь"),"ж","м"))</f>
        <v>м</v>
      </c>
      <c r="R185" s="58">
        <f>SMALL(E185:M185,1)</f>
        <v>78</v>
      </c>
      <c r="S185" s="59">
        <f>SUMIF(E185:M185,"&lt;200",E185:M185)/P185</f>
        <v>90.5</v>
      </c>
      <c r="T185" s="60">
        <f>VLOOKUP(C185,'Расчет 4'!$A$1:$D$92,3,FALSE)</f>
        <v>100.21</v>
      </c>
    </row>
    <row r="186" spans="1:20" ht="12.75">
      <c r="A186" s="50">
        <f t="shared" si="2"/>
        <v>185</v>
      </c>
      <c r="B186" s="61"/>
      <c r="C186" s="50" t="s">
        <v>134</v>
      </c>
      <c r="D186" s="50" t="s">
        <v>19</v>
      </c>
      <c r="E186" s="65">
        <v>81</v>
      </c>
      <c r="F186" s="65">
        <v>107</v>
      </c>
      <c r="G186" s="54">
        <v>200</v>
      </c>
      <c r="H186" s="54">
        <v>200</v>
      </c>
      <c r="I186" s="54">
        <v>200</v>
      </c>
      <c r="J186" s="54">
        <v>200</v>
      </c>
      <c r="K186" s="54">
        <v>200</v>
      </c>
      <c r="L186" s="54">
        <v>200</v>
      </c>
      <c r="M186" s="54">
        <v>200</v>
      </c>
      <c r="N186" s="55">
        <f>SUM(E186:M186)</f>
        <v>1588</v>
      </c>
      <c r="O186" s="56">
        <f>N186-LARGE(E186:M186,1)-LARGE(E186:M186,2)</f>
        <v>1188</v>
      </c>
      <c r="P186" s="56">
        <f>COUNTIF(E186:M186,"&lt;200")</f>
        <v>2</v>
      </c>
      <c r="Q186" s="57" t="str">
        <f>IF(ISNUMBER(SEARCH("Игорь",C186))+ISNUMBER(SEARCH("Илья",C186))+ISNUMBER(SEARCH("Никита",C186))+ISNUMBER(SEARCH("Данила",C186)),"м",IF((RIGHT(C186,1)="а")+(RIGHT(C186,1)="я")+(RIGHT(C186,1)="ь"),"ж","м"))</f>
        <v>м</v>
      </c>
      <c r="R186" s="58">
        <f>SMALL(E186:M186,1)</f>
        <v>81</v>
      </c>
      <c r="S186" s="59">
        <f>SUMIF(E186:M186,"&lt;200",E186:M186)/P186</f>
        <v>94</v>
      </c>
      <c r="T186" s="60"/>
    </row>
    <row r="187" spans="1:20" ht="12.75">
      <c r="A187" s="50">
        <f t="shared" si="2"/>
        <v>186</v>
      </c>
      <c r="B187" s="61"/>
      <c r="C187" s="50" t="s">
        <v>598</v>
      </c>
      <c r="D187" s="50" t="s">
        <v>599</v>
      </c>
      <c r="E187" s="54">
        <v>200</v>
      </c>
      <c r="F187" s="54">
        <v>200</v>
      </c>
      <c r="G187" s="54">
        <v>200</v>
      </c>
      <c r="H187" s="54">
        <v>200</v>
      </c>
      <c r="I187" s="65">
        <v>93</v>
      </c>
      <c r="J187" s="65">
        <v>96</v>
      </c>
      <c r="K187" s="54">
        <v>200</v>
      </c>
      <c r="L187" s="54">
        <v>200</v>
      </c>
      <c r="M187" s="54">
        <v>200</v>
      </c>
      <c r="N187" s="55">
        <f>SUM(E187:M187)</f>
        <v>1589</v>
      </c>
      <c r="O187" s="56">
        <f>N187-LARGE(E187:M187,1)-LARGE(E187:M187,2)</f>
        <v>1189</v>
      </c>
      <c r="P187" s="56">
        <f>COUNTIF(E187:M187,"&lt;200")</f>
        <v>2</v>
      </c>
      <c r="Q187" s="57" t="str">
        <f>IF(ISNUMBER(SEARCH("Игорь",C187))+ISNUMBER(SEARCH("Илья",C187))+ISNUMBER(SEARCH("Никита",C187))+ISNUMBER(SEARCH("Данила",C187)),"м",IF((RIGHT(C187,1)="а")+(RIGHT(C187,1)="я")+(RIGHT(C187,1)="ь"),"ж","м"))</f>
        <v>м</v>
      </c>
      <c r="R187" s="58">
        <f>SMALL(E187:M187,1)</f>
        <v>93</v>
      </c>
      <c r="S187" s="59">
        <f>SUMIF(E187:M187,"&lt;200",E187:M187)/P187</f>
        <v>94.5</v>
      </c>
      <c r="T187" s="60">
        <f>VLOOKUP(C187,'Расчет 6'!$A$1:$D$112,2,FALSE)</f>
        <v>112.89</v>
      </c>
    </row>
    <row r="188" spans="1:20" ht="12.75">
      <c r="A188" s="50">
        <f t="shared" si="2"/>
        <v>187</v>
      </c>
      <c r="B188" s="61"/>
      <c r="C188" s="50" t="s">
        <v>600</v>
      </c>
      <c r="D188" s="50" t="s">
        <v>59</v>
      </c>
      <c r="E188" s="54">
        <v>200</v>
      </c>
      <c r="F188" s="54">
        <v>200</v>
      </c>
      <c r="G188" s="54">
        <v>200</v>
      </c>
      <c r="H188" s="65">
        <v>109</v>
      </c>
      <c r="I188" s="54">
        <v>200</v>
      </c>
      <c r="J188" s="54">
        <v>200</v>
      </c>
      <c r="K188" s="54">
        <v>200</v>
      </c>
      <c r="L188" s="65">
        <v>81</v>
      </c>
      <c r="M188" s="54">
        <v>200</v>
      </c>
      <c r="N188" s="55">
        <f>SUM(E188:M188)</f>
        <v>1590</v>
      </c>
      <c r="O188" s="56">
        <f>N188-LARGE(E188:M188,1)-LARGE(E188:M188,2)</f>
        <v>1190</v>
      </c>
      <c r="P188" s="56">
        <f>COUNTIF(E188:M188,"&lt;200")</f>
        <v>2</v>
      </c>
      <c r="Q188" s="57" t="str">
        <f>IF(ISNUMBER(SEARCH("Игорь",C188))+ISNUMBER(SEARCH("Илья",C188))+ISNUMBER(SEARCH("Никита",C188))+ISNUMBER(SEARCH("Данила",C188)),"м",IF((RIGHT(C188,1)="а")+(RIGHT(C188,1)="я")+(RIGHT(C188,1)="ь"),"ж","м"))</f>
        <v>м</v>
      </c>
      <c r="R188" s="58">
        <f>SMALL(E188:M188,1)</f>
        <v>81</v>
      </c>
      <c r="S188" s="59">
        <f>SUMIF(E188:M188,"&lt;200",E188:M188)/P188</f>
        <v>95</v>
      </c>
      <c r="T188" s="60">
        <f>VLOOKUP(C188,'Расчет 8'!$A$1:$D$109,2,FALSE)</f>
        <v>103.14</v>
      </c>
    </row>
    <row r="189" spans="1:20" ht="12.75">
      <c r="A189" s="50">
        <f t="shared" si="2"/>
        <v>188</v>
      </c>
      <c r="B189" s="61"/>
      <c r="C189" s="50" t="s">
        <v>263</v>
      </c>
      <c r="D189" s="50"/>
      <c r="E189" s="54">
        <v>200</v>
      </c>
      <c r="F189" s="54">
        <v>200</v>
      </c>
      <c r="G189" s="54">
        <v>200</v>
      </c>
      <c r="H189" s="54">
        <v>200</v>
      </c>
      <c r="I189" s="54">
        <v>200</v>
      </c>
      <c r="J189" s="54">
        <v>200</v>
      </c>
      <c r="K189" s="65">
        <v>108</v>
      </c>
      <c r="L189" s="65">
        <v>85</v>
      </c>
      <c r="M189" s="54">
        <v>200</v>
      </c>
      <c r="N189" s="55">
        <f>SUM(E189:M189)</f>
        <v>1593</v>
      </c>
      <c r="O189" s="56">
        <f>N189-LARGE(E189:M189,1)-LARGE(E189:M189,2)</f>
        <v>1193</v>
      </c>
      <c r="P189" s="56">
        <f>COUNTIF(E189:M189,"&lt;200")</f>
        <v>2</v>
      </c>
      <c r="Q189" s="57" t="str">
        <f>IF(ISNUMBER(SEARCH("Игорь",C189))+ISNUMBER(SEARCH("Илья",C189))+ISNUMBER(SEARCH("Никита",C189))+ISNUMBER(SEARCH("Данила",C189)),"м",IF((RIGHT(C189,1)="а")+(RIGHT(C189,1)="я")+(RIGHT(C189,1)="ь"),"ж","м"))</f>
        <v>ж</v>
      </c>
      <c r="R189" s="58">
        <f>SMALL(E189:M189,1)</f>
        <v>85</v>
      </c>
      <c r="S189" s="59">
        <f>SUMIF(E189:M189,"&lt;200",E189:M189)/P189</f>
        <v>96.5</v>
      </c>
      <c r="T189" s="60">
        <f>VLOOKUP(C189,'Расчет 8'!$A$1:$D$109,2,FALSE)</f>
        <v>81.84</v>
      </c>
    </row>
    <row r="190" spans="1:20" ht="12.75">
      <c r="A190" s="50">
        <f t="shared" si="2"/>
        <v>189</v>
      </c>
      <c r="B190" s="61"/>
      <c r="C190" s="50" t="s">
        <v>310</v>
      </c>
      <c r="D190" s="50"/>
      <c r="E190" s="53">
        <v>2</v>
      </c>
      <c r="F190" s="54">
        <v>200</v>
      </c>
      <c r="G190" s="54">
        <v>200</v>
      </c>
      <c r="H190" s="54">
        <v>200</v>
      </c>
      <c r="I190" s="54">
        <v>200</v>
      </c>
      <c r="J190" s="54">
        <v>200</v>
      </c>
      <c r="K190" s="54">
        <v>200</v>
      </c>
      <c r="L190" s="54">
        <v>200</v>
      </c>
      <c r="M190" s="54">
        <v>200</v>
      </c>
      <c r="N190" s="55">
        <f>SUM(E190:M190)</f>
        <v>1602</v>
      </c>
      <c r="O190" s="56">
        <f>N190-LARGE(E190:M190,1)-LARGE(E190:M190,2)</f>
        <v>1202</v>
      </c>
      <c r="P190" s="56">
        <f>COUNTIF(E190:M190,"&lt;200")</f>
        <v>1</v>
      </c>
      <c r="Q190" s="57" t="str">
        <f>IF(ISNUMBER(SEARCH("Игорь",C190))+ISNUMBER(SEARCH("Илья",C190))+ISNUMBER(SEARCH("Никита",C190))+ISNUMBER(SEARCH("Данила",C190)),"м",IF((RIGHT(C190,1)="а")+(RIGHT(C190,1)="я")+(RIGHT(C190,1)="ь"),"ж","м"))</f>
        <v>ж</v>
      </c>
      <c r="R190" s="58">
        <f>SMALL(E190:M190,1)</f>
        <v>2</v>
      </c>
      <c r="S190" s="59">
        <f>SUMIF(E190:M190,"&lt;200",E190:M190)/P190</f>
        <v>2</v>
      </c>
      <c r="T190" s="60">
        <v>949.54</v>
      </c>
    </row>
    <row r="191" spans="1:20" ht="12.75">
      <c r="A191" s="50">
        <f t="shared" si="2"/>
        <v>190</v>
      </c>
      <c r="B191" s="61"/>
      <c r="C191" s="50" t="s">
        <v>449</v>
      </c>
      <c r="D191" s="50"/>
      <c r="E191" s="54">
        <v>200</v>
      </c>
      <c r="F191" s="53">
        <v>3</v>
      </c>
      <c r="G191" s="54">
        <v>200</v>
      </c>
      <c r="H191" s="54">
        <v>200</v>
      </c>
      <c r="I191" s="54">
        <v>200</v>
      </c>
      <c r="J191" s="54">
        <v>200</v>
      </c>
      <c r="K191" s="54">
        <v>200</v>
      </c>
      <c r="L191" s="54">
        <v>200</v>
      </c>
      <c r="M191" s="54">
        <v>200</v>
      </c>
      <c r="N191" s="55">
        <f>SUM(E191:M191)</f>
        <v>1603</v>
      </c>
      <c r="O191" s="56">
        <f>N191-LARGE(E191:M191,1)-LARGE(E191:M191,2)</f>
        <v>1203</v>
      </c>
      <c r="P191" s="56">
        <f>COUNTIF(E191:M191,"&lt;200")</f>
        <v>1</v>
      </c>
      <c r="Q191" s="57" t="str">
        <f>IF(ISNUMBER(SEARCH("Игорь",C191))+ISNUMBER(SEARCH("Илья",C191))+ISNUMBER(SEARCH("Никита",C191))+ISNUMBER(SEARCH("Данила",C191)),"м",IF((RIGHT(C191,1)="а")+(RIGHT(C191,1)="я")+(RIGHT(C191,1)="ь"),"ж","м"))</f>
        <v>м</v>
      </c>
      <c r="R191" s="58">
        <f>SMALL(E191:M191,1)</f>
        <v>3</v>
      </c>
      <c r="S191" s="59">
        <f>SUMIF(E191:M191,"&lt;200",E191:M191)/P191</f>
        <v>3</v>
      </c>
      <c r="T191" s="60">
        <v>702.48</v>
      </c>
    </row>
    <row r="192" spans="1:20" ht="12.75">
      <c r="A192" s="50">
        <f t="shared" si="2"/>
        <v>191</v>
      </c>
      <c r="B192" s="61"/>
      <c r="C192" s="50" t="s">
        <v>6</v>
      </c>
      <c r="D192" s="50"/>
      <c r="E192" s="68">
        <v>200</v>
      </c>
      <c r="F192" s="54">
        <v>200</v>
      </c>
      <c r="G192" s="53">
        <v>4</v>
      </c>
      <c r="H192" s="54">
        <v>200</v>
      </c>
      <c r="I192" s="54">
        <v>200</v>
      </c>
      <c r="J192" s="54">
        <v>200</v>
      </c>
      <c r="K192" s="54">
        <v>200</v>
      </c>
      <c r="L192" s="54">
        <v>200</v>
      </c>
      <c r="M192" s="54">
        <v>200</v>
      </c>
      <c r="N192" s="55">
        <f>SUM(E192:M192)</f>
        <v>1604</v>
      </c>
      <c r="O192" s="56">
        <f>N192-LARGE(E192:M192,1)-LARGE(E192:M192,2)</f>
        <v>1204</v>
      </c>
      <c r="P192" s="56">
        <f>COUNTIF(E192:M192,"&lt;200")</f>
        <v>1</v>
      </c>
      <c r="Q192" s="57" t="str">
        <f>IF(ISNUMBER(SEARCH("Игорь",C192))+ISNUMBER(SEARCH("Илья",C192))+ISNUMBER(SEARCH("Никита",C192))+ISNUMBER(SEARCH("Данила",C192)),"м",IF((RIGHT(C192,1)="а")+(RIGHT(C192,1)="я")+(RIGHT(C192,1)="ь"),"ж","м"))</f>
        <v>м</v>
      </c>
      <c r="R192" s="58">
        <f>SMALL(E192:M192,1)</f>
        <v>4</v>
      </c>
      <c r="S192" s="59">
        <f>SUMIF(E192:M192,"&lt;200",E192:M192)/P192</f>
        <v>4</v>
      </c>
      <c r="T192" s="60">
        <v>644.58</v>
      </c>
    </row>
    <row r="193" spans="1:20" ht="12.75">
      <c r="A193" s="50">
        <f t="shared" si="2"/>
        <v>192</v>
      </c>
      <c r="B193" s="61"/>
      <c r="C193" s="50" t="s">
        <v>451</v>
      </c>
      <c r="D193" s="50"/>
      <c r="E193" s="54">
        <v>200</v>
      </c>
      <c r="F193" s="53">
        <v>11</v>
      </c>
      <c r="G193" s="54">
        <v>200</v>
      </c>
      <c r="H193" s="54">
        <v>200</v>
      </c>
      <c r="I193" s="54">
        <v>200</v>
      </c>
      <c r="J193" s="54">
        <v>200</v>
      </c>
      <c r="K193" s="54">
        <v>200</v>
      </c>
      <c r="L193" s="54">
        <v>200</v>
      </c>
      <c r="M193" s="54">
        <v>200</v>
      </c>
      <c r="N193" s="55">
        <f>SUM(E193:M193)</f>
        <v>1611</v>
      </c>
      <c r="O193" s="56">
        <f>N193-LARGE(E193:M193,1)-LARGE(E193:M193,2)</f>
        <v>1211</v>
      </c>
      <c r="P193" s="56">
        <f>COUNTIF(E193:M193,"&lt;200")</f>
        <v>1</v>
      </c>
      <c r="Q193" s="57" t="str">
        <f>IF(ISNUMBER(SEARCH("Игорь",C193))+ISNUMBER(SEARCH("Илья",C193))+ISNUMBER(SEARCH("Никита",C193))+ISNUMBER(SEARCH("Данила",C193)),"м",IF((RIGHT(C193,1)="а")+(RIGHT(C193,1)="я")+(RIGHT(C193,1)="ь"),"ж","м"))</f>
        <v>м</v>
      </c>
      <c r="R193" s="58">
        <f>SMALL(E193:M193,1)</f>
        <v>11</v>
      </c>
      <c r="S193" s="59">
        <f>SUMIF(E193:M193,"&lt;200",E193:M193)/P193</f>
        <v>11</v>
      </c>
      <c r="T193" s="60">
        <v>650</v>
      </c>
    </row>
    <row r="194" spans="1:20" ht="12.75">
      <c r="A194" s="50">
        <f t="shared" si="2"/>
        <v>193</v>
      </c>
      <c r="B194" s="61"/>
      <c r="C194" s="50" t="s">
        <v>601</v>
      </c>
      <c r="D194" s="50"/>
      <c r="E194" s="54">
        <v>200</v>
      </c>
      <c r="F194" s="54">
        <v>200</v>
      </c>
      <c r="G194" s="54">
        <v>200</v>
      </c>
      <c r="H194" s="54">
        <v>200</v>
      </c>
      <c r="I194" s="54">
        <v>200</v>
      </c>
      <c r="J194" s="53">
        <v>13</v>
      </c>
      <c r="K194" s="54">
        <v>200</v>
      </c>
      <c r="L194" s="54">
        <v>200</v>
      </c>
      <c r="M194" s="54">
        <v>200</v>
      </c>
      <c r="N194" s="55">
        <f>SUM(E194:M194)</f>
        <v>1613</v>
      </c>
      <c r="O194" s="56">
        <f>N194-LARGE(E194:M194,1)-LARGE(E194:M194,2)</f>
        <v>1213</v>
      </c>
      <c r="P194" s="56">
        <f>COUNTIF(E194:M194,"&lt;200")</f>
        <v>1</v>
      </c>
      <c r="Q194" s="57" t="str">
        <f>IF(ISNUMBER(SEARCH("Игорь",C194))+ISNUMBER(SEARCH("Илья",C194))+ISNUMBER(SEARCH("Никита",C194))+ISNUMBER(SEARCH("Данила",C194)),"м",IF((RIGHT(C194,1)="а")+(RIGHT(C194,1)="я")+(RIGHT(C194,1)="ь"),"ж","м"))</f>
        <v>м</v>
      </c>
      <c r="R194" s="58">
        <f>SMALL(E194:M194,1)</f>
        <v>13</v>
      </c>
      <c r="S194" s="59">
        <f>SUMIF(E194:M194,"&lt;200",E194:M194)/P194</f>
        <v>13</v>
      </c>
      <c r="T194" s="60">
        <f>VLOOKUP(C194,'Расчет 6'!$A$1:$D$112,2,FALSE)</f>
        <v>580</v>
      </c>
    </row>
    <row r="195" spans="1:20" ht="12.75">
      <c r="A195" s="50">
        <f t="shared" si="2"/>
        <v>194</v>
      </c>
      <c r="B195" s="61"/>
      <c r="C195" s="50" t="s">
        <v>602</v>
      </c>
      <c r="D195" s="50"/>
      <c r="E195" s="54">
        <v>200</v>
      </c>
      <c r="F195" s="54">
        <v>200</v>
      </c>
      <c r="G195" s="54">
        <v>200</v>
      </c>
      <c r="H195" s="54">
        <v>200</v>
      </c>
      <c r="I195" s="54">
        <v>200</v>
      </c>
      <c r="J195" s="54">
        <v>200</v>
      </c>
      <c r="K195" s="54">
        <v>200</v>
      </c>
      <c r="L195" s="54">
        <v>200</v>
      </c>
      <c r="M195" s="53">
        <v>14</v>
      </c>
      <c r="N195" s="55">
        <f>SUM(E195:M195)</f>
        <v>1614</v>
      </c>
      <c r="O195" s="56">
        <f>N195-LARGE(E195:M195,1)-LARGE(E195:M195,2)</f>
        <v>1214</v>
      </c>
      <c r="P195" s="56">
        <f>COUNTIF(E195:M195,"&lt;200")</f>
        <v>1</v>
      </c>
      <c r="Q195" s="57" t="str">
        <f>IF(ISNUMBER(SEARCH("Игорь",C195))+ISNUMBER(SEARCH("Илья",C195))+ISNUMBER(SEARCH("Никита",C195))+ISNUMBER(SEARCH("Данила",C195)),"м",IF((RIGHT(C195,1)="а")+(RIGHT(C195,1)="я")+(RIGHT(C195,1)="ь"),"ж","м"))</f>
        <v>ж</v>
      </c>
      <c r="R195" s="58">
        <f>SMALL(E195:M195,1)</f>
        <v>14</v>
      </c>
      <c r="S195" s="59">
        <f>SUMIF(E195:M195,"&lt;200",E195:M195)/P195</f>
        <v>14</v>
      </c>
      <c r="T195" s="60">
        <f>VLOOKUP(C195,'Расчет 9'!$A$1:$D$109,2,FALSE)</f>
        <v>345.63</v>
      </c>
    </row>
    <row r="196" spans="1:20" ht="12.75">
      <c r="A196" s="50">
        <f t="shared" si="2"/>
        <v>195</v>
      </c>
      <c r="B196" s="61"/>
      <c r="C196" s="50" t="s">
        <v>603</v>
      </c>
      <c r="D196" s="50"/>
      <c r="E196" s="54">
        <v>200</v>
      </c>
      <c r="F196" s="54">
        <v>200</v>
      </c>
      <c r="G196" s="54">
        <v>200</v>
      </c>
      <c r="H196" s="54">
        <v>200</v>
      </c>
      <c r="I196" s="54">
        <v>200</v>
      </c>
      <c r="J196" s="65">
        <v>109</v>
      </c>
      <c r="K196" s="65">
        <v>107</v>
      </c>
      <c r="L196" s="54">
        <v>200</v>
      </c>
      <c r="M196" s="54">
        <v>200</v>
      </c>
      <c r="N196" s="55">
        <f>SUM(E196:M196)</f>
        <v>1616</v>
      </c>
      <c r="O196" s="56">
        <f>N196-LARGE(E196:M196,1)-LARGE(E196:M196,2)</f>
        <v>1216</v>
      </c>
      <c r="P196" s="56">
        <f>COUNTIF(E196:M196,"&lt;200")</f>
        <v>2</v>
      </c>
      <c r="Q196" s="57" t="str">
        <f>IF(ISNUMBER(SEARCH("Игорь",C196))+ISNUMBER(SEARCH("Илья",C196))+ISNUMBER(SEARCH("Никита",C196))+ISNUMBER(SEARCH("Данила",C196)),"м",IF((RIGHT(C196,1)="а")+(RIGHT(C196,1)="я")+(RIGHT(C196,1)="ь"),"ж","м"))</f>
        <v>ж</v>
      </c>
      <c r="R196" s="58">
        <f>SMALL(E196:M196,1)</f>
        <v>107</v>
      </c>
      <c r="S196" s="59">
        <f>SUMIF(E196:M196,"&lt;200",E196:M196)/P196</f>
        <v>108</v>
      </c>
      <c r="T196" s="60">
        <f>VLOOKUP(C196,'Расчет 7'!$A$1:$D$111,2,FALSE)</f>
        <v>80.82</v>
      </c>
    </row>
    <row r="197" spans="1:20" ht="12.75">
      <c r="A197" s="50">
        <f t="shared" si="2"/>
        <v>196</v>
      </c>
      <c r="B197" s="61"/>
      <c r="C197" s="50" t="s">
        <v>604</v>
      </c>
      <c r="D197" s="50"/>
      <c r="E197" s="54">
        <v>200</v>
      </c>
      <c r="F197" s="54">
        <v>200</v>
      </c>
      <c r="G197" s="54">
        <v>200</v>
      </c>
      <c r="H197" s="54">
        <v>200</v>
      </c>
      <c r="I197" s="54">
        <v>200</v>
      </c>
      <c r="J197" s="54">
        <v>200</v>
      </c>
      <c r="K197" s="54">
        <v>200</v>
      </c>
      <c r="L197" s="53">
        <v>19</v>
      </c>
      <c r="M197" s="54">
        <v>200</v>
      </c>
      <c r="N197" s="55">
        <f>SUM(E197:M197)</f>
        <v>1619</v>
      </c>
      <c r="O197" s="56">
        <f>N197-LARGE(E197:M197,1)-LARGE(E197:M197,2)</f>
        <v>1219</v>
      </c>
      <c r="P197" s="56">
        <f>COUNTIF(E197:M197,"&lt;200")</f>
        <v>1</v>
      </c>
      <c r="Q197" s="57" t="str">
        <f>IF(ISNUMBER(SEARCH("Игорь",C197))+ISNUMBER(SEARCH("Илья",C197))+ISNUMBER(SEARCH("Никита",C197))+ISNUMBER(SEARCH("Данила",C197)),"м",IF((RIGHT(C197,1)="а")+(RIGHT(C197,1)="я")+(RIGHT(C197,1)="ь"),"ж","м"))</f>
        <v>м</v>
      </c>
      <c r="R197" s="58">
        <f>SMALL(E197:M197,1)</f>
        <v>19</v>
      </c>
      <c r="S197" s="59">
        <f>SUMIF(E197:M197,"&lt;200",E197:M197)/P197</f>
        <v>19</v>
      </c>
      <c r="T197" s="60">
        <f>VLOOKUP(C197,'Расчет 8'!$A$1:$D$109,2,FALSE)</f>
        <v>553.09</v>
      </c>
    </row>
    <row r="198" spans="1:20" ht="12.75">
      <c r="A198" s="50">
        <f t="shared" si="2"/>
        <v>197</v>
      </c>
      <c r="B198" s="61"/>
      <c r="C198" s="50" t="s">
        <v>69</v>
      </c>
      <c r="D198" s="50" t="s">
        <v>24</v>
      </c>
      <c r="E198" s="54">
        <v>200</v>
      </c>
      <c r="F198" s="54">
        <v>200</v>
      </c>
      <c r="G198" s="65">
        <v>106</v>
      </c>
      <c r="H198" s="54">
        <v>200</v>
      </c>
      <c r="I198" s="65">
        <v>114</v>
      </c>
      <c r="J198" s="54">
        <v>200</v>
      </c>
      <c r="K198" s="54">
        <v>200</v>
      </c>
      <c r="L198" s="54">
        <v>200</v>
      </c>
      <c r="M198" s="54">
        <v>200</v>
      </c>
      <c r="N198" s="55">
        <f>SUM(E198:M198)</f>
        <v>1620</v>
      </c>
      <c r="O198" s="56">
        <f>N198-LARGE(E198:M198,1)-LARGE(E198:M198,2)</f>
        <v>1220</v>
      </c>
      <c r="P198" s="56">
        <f>COUNTIF(E198:M198,"&lt;200")</f>
        <v>2</v>
      </c>
      <c r="Q198" s="57" t="str">
        <f>IF(ISNUMBER(SEARCH("Игорь",C198))+ISNUMBER(SEARCH("Илья",C198))+ISNUMBER(SEARCH("Никита",C198))+ISNUMBER(SEARCH("Данила",C198)),"м",IF((RIGHT(C198,1)="а")+(RIGHT(C198,1)="я")+(RIGHT(C198,1)="ь"),"ж","м"))</f>
        <v>ж</v>
      </c>
      <c r="R198" s="58">
        <f>SMALL(E198:M198,1)</f>
        <v>106</v>
      </c>
      <c r="S198" s="59">
        <f>SUMIF(E198:M198,"&lt;200",E198:M198)/P198</f>
        <v>110</v>
      </c>
      <c r="T198" s="60"/>
    </row>
    <row r="199" spans="1:20" ht="12.75">
      <c r="A199" s="50">
        <f t="shared" si="2"/>
        <v>198</v>
      </c>
      <c r="B199" s="61"/>
      <c r="C199" s="50" t="s">
        <v>150</v>
      </c>
      <c r="D199" s="50"/>
      <c r="E199" s="54">
        <v>200</v>
      </c>
      <c r="F199" s="54">
        <v>200</v>
      </c>
      <c r="G199" s="54">
        <v>200</v>
      </c>
      <c r="H199" s="54">
        <v>200</v>
      </c>
      <c r="I199" s="54">
        <v>200</v>
      </c>
      <c r="J199" s="53">
        <v>22</v>
      </c>
      <c r="K199" s="54">
        <v>200</v>
      </c>
      <c r="L199" s="54">
        <v>200</v>
      </c>
      <c r="M199" s="54">
        <v>200</v>
      </c>
      <c r="N199" s="55">
        <f>SUM(E199:M199)</f>
        <v>1622</v>
      </c>
      <c r="O199" s="56">
        <f>N199-LARGE(E199:M199,1)-LARGE(E199:M199,2)</f>
        <v>1222</v>
      </c>
      <c r="P199" s="56">
        <f>COUNTIF(E199:M199,"&lt;200")</f>
        <v>1</v>
      </c>
      <c r="Q199" s="57" t="str">
        <f>IF(ISNUMBER(SEARCH("Игорь",C199))+ISNUMBER(SEARCH("Илья",C199))+ISNUMBER(SEARCH("Никита",C199))+ISNUMBER(SEARCH("Данила",C199)),"м",IF((RIGHT(C199,1)="а")+(RIGHT(C199,1)="я")+(RIGHT(C199,1)="ь"),"ж","м"))</f>
        <v>м</v>
      </c>
      <c r="R199" s="58">
        <f>SMALL(E199:M199,1)</f>
        <v>22</v>
      </c>
      <c r="S199" s="59">
        <f>SUMIF(E199:M199,"&lt;200",E199:M199)/P199</f>
        <v>22</v>
      </c>
      <c r="T199" s="60">
        <f>VLOOKUP(C199,'Расчет 6'!$A$1:$D$112,2,FALSE)</f>
        <v>449.27</v>
      </c>
    </row>
    <row r="200" spans="1:20" ht="12.75">
      <c r="A200" s="50">
        <f t="shared" si="2"/>
        <v>199</v>
      </c>
      <c r="B200" s="61"/>
      <c r="C200" s="50" t="s">
        <v>547</v>
      </c>
      <c r="D200" s="50" t="s">
        <v>24</v>
      </c>
      <c r="E200" s="65">
        <v>93</v>
      </c>
      <c r="F200" s="65">
        <v>131</v>
      </c>
      <c r="G200" s="54">
        <v>200</v>
      </c>
      <c r="H200" s="54">
        <v>200</v>
      </c>
      <c r="I200" s="54">
        <v>200</v>
      </c>
      <c r="J200" s="54">
        <v>200</v>
      </c>
      <c r="K200" s="54">
        <v>200</v>
      </c>
      <c r="L200" s="54">
        <v>200</v>
      </c>
      <c r="M200" s="54">
        <v>200</v>
      </c>
      <c r="N200" s="55">
        <f>SUM(E200:M200)</f>
        <v>1624</v>
      </c>
      <c r="O200" s="56">
        <f>N200-LARGE(E200:M200,1)-LARGE(E200:M200,2)</f>
        <v>1224</v>
      </c>
      <c r="P200" s="56">
        <f>COUNTIF(E200:M200,"&lt;200")</f>
        <v>2</v>
      </c>
      <c r="Q200" s="57" t="str">
        <f>IF(ISNUMBER(SEARCH("Игорь",C200))+ISNUMBER(SEARCH("Илья",C200))+ISNUMBER(SEARCH("Никита",C200))+ISNUMBER(SEARCH("Данила",C200)),"м",IF((RIGHT(C200,1)="а")+(RIGHT(C200,1)="я")+(RIGHT(C200,1)="ь"),"ж","м"))</f>
        <v>ж</v>
      </c>
      <c r="R200" s="58">
        <f>SMALL(E200:M200,1)</f>
        <v>93</v>
      </c>
      <c r="S200" s="59">
        <f>SUMIF(E200:M200,"&lt;200",E200:M200)/P200</f>
        <v>112</v>
      </c>
      <c r="T200" s="60"/>
    </row>
    <row r="201" spans="1:20" ht="12.75">
      <c r="A201" s="50">
        <f aca="true" t="shared" si="3" ref="A201:A264">A200+1</f>
        <v>200</v>
      </c>
      <c r="B201" s="61"/>
      <c r="C201" s="50" t="s">
        <v>605</v>
      </c>
      <c r="D201" s="50"/>
      <c r="E201" s="54">
        <v>200</v>
      </c>
      <c r="F201" s="54">
        <v>200</v>
      </c>
      <c r="G201" s="54">
        <v>200</v>
      </c>
      <c r="H201" s="54">
        <v>200</v>
      </c>
      <c r="I201" s="54">
        <v>200</v>
      </c>
      <c r="J201" s="53">
        <v>25</v>
      </c>
      <c r="K201" s="54">
        <v>200</v>
      </c>
      <c r="L201" s="54">
        <v>200</v>
      </c>
      <c r="M201" s="54">
        <v>200</v>
      </c>
      <c r="N201" s="55">
        <f>SUM(E201:M201)</f>
        <v>1625</v>
      </c>
      <c r="O201" s="56">
        <f>N201-LARGE(E201:M201,1)-LARGE(E201:M201,2)</f>
        <v>1225</v>
      </c>
      <c r="P201" s="56">
        <f>COUNTIF(E201:M201,"&lt;200")</f>
        <v>1</v>
      </c>
      <c r="Q201" s="57" t="str">
        <f>IF(ISNUMBER(SEARCH("Игорь",C201))+ISNUMBER(SEARCH("Илья",C201))+ISNUMBER(SEARCH("Никита",C201))+ISNUMBER(SEARCH("Данила",C201)),"м",IF((RIGHT(C201,1)="а")+(RIGHT(C201,1)="я")+(RIGHT(C201,1)="ь"),"ж","м"))</f>
        <v>м</v>
      </c>
      <c r="R201" s="58">
        <f>SMALL(E201:M201,1)</f>
        <v>25</v>
      </c>
      <c r="S201" s="59">
        <f>SUMIF(E201:M201,"&lt;200",E201:M201)/P201</f>
        <v>25</v>
      </c>
      <c r="T201" s="60">
        <f>VLOOKUP(C201,'Расчет 6'!$A$1:$D$112,2,FALSE)</f>
        <v>422.95</v>
      </c>
    </row>
    <row r="202" spans="1:20" ht="12.75">
      <c r="A202" s="50">
        <f t="shared" si="3"/>
        <v>201</v>
      </c>
      <c r="B202" s="61"/>
      <c r="C202" s="50" t="s">
        <v>606</v>
      </c>
      <c r="D202" s="50"/>
      <c r="E202" s="54">
        <v>200</v>
      </c>
      <c r="F202" s="54">
        <v>200</v>
      </c>
      <c r="G202" s="54">
        <v>200</v>
      </c>
      <c r="H202" s="54">
        <v>200</v>
      </c>
      <c r="I202" s="54">
        <v>200</v>
      </c>
      <c r="J202" s="54">
        <v>200</v>
      </c>
      <c r="K202" s="53">
        <v>26</v>
      </c>
      <c r="L202" s="54">
        <v>200</v>
      </c>
      <c r="M202" s="54">
        <v>200</v>
      </c>
      <c r="N202" s="55">
        <f>SUM(E202:M202)</f>
        <v>1626</v>
      </c>
      <c r="O202" s="56">
        <f>N202-LARGE(E202:M202,1)-LARGE(E202:M202,2)</f>
        <v>1226</v>
      </c>
      <c r="P202" s="56">
        <f>COUNTIF(E202:M202,"&lt;200")</f>
        <v>1</v>
      </c>
      <c r="Q202" s="57" t="str">
        <f>IF(ISNUMBER(SEARCH("Игорь",C202))+ISNUMBER(SEARCH("Илья",C202))+ISNUMBER(SEARCH("Никита",C202))+ISNUMBER(SEARCH("Данила",C202)),"м",IF((RIGHT(C202,1)="а")+(RIGHT(C202,1)="я")+(RIGHT(C202,1)="ь"),"ж","м"))</f>
        <v>м</v>
      </c>
      <c r="R202" s="58">
        <f>SMALL(E202:M202,1)</f>
        <v>26</v>
      </c>
      <c r="S202" s="59">
        <f>SUMIF(E202:M202,"&lt;200",E202:M202)/P202</f>
        <v>26</v>
      </c>
      <c r="T202" s="60">
        <f>VLOOKUP(C202,'Расчет 7'!$A$1:$D$111,2,FALSE)</f>
        <v>502.33</v>
      </c>
    </row>
    <row r="203" spans="1:20" ht="12.75">
      <c r="A203" s="50">
        <f t="shared" si="3"/>
        <v>202</v>
      </c>
      <c r="B203" s="61"/>
      <c r="C203" s="50" t="s">
        <v>194</v>
      </c>
      <c r="D203" s="50"/>
      <c r="E203" s="54">
        <v>200</v>
      </c>
      <c r="F203" s="54">
        <v>200</v>
      </c>
      <c r="G203" s="53">
        <v>26</v>
      </c>
      <c r="H203" s="54">
        <v>200</v>
      </c>
      <c r="I203" s="54">
        <v>200</v>
      </c>
      <c r="J203" s="54">
        <v>200</v>
      </c>
      <c r="K203" s="54">
        <v>200</v>
      </c>
      <c r="L203" s="54">
        <v>200</v>
      </c>
      <c r="M203" s="54">
        <v>200</v>
      </c>
      <c r="N203" s="55">
        <f>SUM(E203:M203)</f>
        <v>1626</v>
      </c>
      <c r="O203" s="56">
        <f>N203-LARGE(E203:M203,1)-LARGE(E203:M203,2)</f>
        <v>1226</v>
      </c>
      <c r="P203" s="56">
        <f>COUNTIF(E203:M203,"&lt;200")</f>
        <v>1</v>
      </c>
      <c r="Q203" s="57" t="str">
        <f>IF(ISNUMBER(SEARCH("Игорь",C203))+ISNUMBER(SEARCH("Илья",C203))+ISNUMBER(SEARCH("Никита",C203))+ISNUMBER(SEARCH("Данила",C203)),"м",IF((RIGHT(C203,1)="а")+(RIGHT(C203,1)="я")+(RIGHT(C203,1)="ь"),"ж","м"))</f>
        <v>м</v>
      </c>
      <c r="R203" s="58">
        <f>SMALL(E203:M203,1)</f>
        <v>26</v>
      </c>
      <c r="S203" s="59">
        <f>SUMIF(E203:M203,"&lt;200",E203:M203)/P203</f>
        <v>26</v>
      </c>
      <c r="T203" s="60">
        <v>420.73</v>
      </c>
    </row>
    <row r="204" spans="1:20" ht="12.75">
      <c r="A204" s="50">
        <f t="shared" si="3"/>
        <v>203</v>
      </c>
      <c r="B204" s="61"/>
      <c r="C204" s="50" t="s">
        <v>260</v>
      </c>
      <c r="D204" s="50" t="s">
        <v>24</v>
      </c>
      <c r="E204" s="54">
        <v>200</v>
      </c>
      <c r="F204" s="54">
        <v>200</v>
      </c>
      <c r="G204" s="65">
        <v>135</v>
      </c>
      <c r="H204" s="54">
        <v>200</v>
      </c>
      <c r="I204" s="54">
        <v>200</v>
      </c>
      <c r="J204" s="65">
        <v>92</v>
      </c>
      <c r="K204" s="54">
        <v>200</v>
      </c>
      <c r="L204" s="54">
        <v>200</v>
      </c>
      <c r="M204" s="54">
        <v>200</v>
      </c>
      <c r="N204" s="55">
        <f>SUM(E204:M204)</f>
        <v>1627</v>
      </c>
      <c r="O204" s="56">
        <f>N204-LARGE(E204:M204,1)-LARGE(E204:M204,2)</f>
        <v>1227</v>
      </c>
      <c r="P204" s="56">
        <f>COUNTIF(E204:M204,"&lt;200")</f>
        <v>2</v>
      </c>
      <c r="Q204" s="57" t="str">
        <f>IF(ISNUMBER(SEARCH("Игорь",C204))+ISNUMBER(SEARCH("Илья",C204))+ISNUMBER(SEARCH("Никита",C204))+ISNUMBER(SEARCH("Данила",C204)),"м",IF((RIGHT(C204,1)="а")+(RIGHT(C204,1)="я")+(RIGHT(C204,1)="ь"),"ж","м"))</f>
        <v>м</v>
      </c>
      <c r="R204" s="58">
        <f>SMALL(E204:M204,1)</f>
        <v>92</v>
      </c>
      <c r="S204" s="59">
        <f>SUMIF(E204:M204,"&lt;200",E204:M204)/P204</f>
        <v>113.5</v>
      </c>
      <c r="T204" s="60">
        <f>VLOOKUP(C204,'Расчет 6'!$A$1:$D$112,2,FALSE)</f>
        <v>120</v>
      </c>
    </row>
    <row r="205" spans="1:20" ht="12.75">
      <c r="A205" s="50">
        <f t="shared" si="3"/>
        <v>204</v>
      </c>
      <c r="B205" s="61"/>
      <c r="C205" s="50" t="s">
        <v>167</v>
      </c>
      <c r="D205" s="50" t="s">
        <v>168</v>
      </c>
      <c r="E205" s="65">
        <v>89</v>
      </c>
      <c r="F205" s="54">
        <v>200</v>
      </c>
      <c r="G205" s="65">
        <v>139</v>
      </c>
      <c r="H205" s="54">
        <v>200</v>
      </c>
      <c r="I205" s="54">
        <v>200</v>
      </c>
      <c r="J205" s="54">
        <v>200</v>
      </c>
      <c r="K205" s="54">
        <v>200</v>
      </c>
      <c r="L205" s="54">
        <v>200</v>
      </c>
      <c r="M205" s="54">
        <v>200</v>
      </c>
      <c r="N205" s="55">
        <f>SUM(E205:M205)</f>
        <v>1628</v>
      </c>
      <c r="O205" s="56">
        <f>N205-LARGE(E205:M205,1)-LARGE(E205:M205,2)</f>
        <v>1228</v>
      </c>
      <c r="P205" s="56">
        <f>COUNTIF(E205:M205,"&lt;200")</f>
        <v>2</v>
      </c>
      <c r="Q205" s="57" t="str">
        <f>IF(ISNUMBER(SEARCH("Игорь",C205))+ISNUMBER(SEARCH("Илья",C205))+ISNUMBER(SEARCH("Никита",C205))+ISNUMBER(SEARCH("Данила",C205)),"м",IF((RIGHT(C205,1)="а")+(RIGHT(C205,1)="я")+(RIGHT(C205,1)="ь"),"ж","м"))</f>
        <v>ж</v>
      </c>
      <c r="R205" s="58">
        <f>SMALL(E205:M205,1)</f>
        <v>89</v>
      </c>
      <c r="S205" s="59">
        <f>SUMIF(E205:M205,"&lt;200",E205:M205)/P205</f>
        <v>114</v>
      </c>
      <c r="T205" s="60"/>
    </row>
    <row r="206" spans="1:20" ht="12.75">
      <c r="A206" s="50">
        <f t="shared" si="3"/>
        <v>205</v>
      </c>
      <c r="B206" s="61"/>
      <c r="C206" s="50" t="s">
        <v>337</v>
      </c>
      <c r="D206" s="50"/>
      <c r="E206" s="54">
        <v>200</v>
      </c>
      <c r="F206" s="54">
        <v>200</v>
      </c>
      <c r="G206" s="54">
        <v>200</v>
      </c>
      <c r="H206" s="54">
        <v>200</v>
      </c>
      <c r="I206" s="54">
        <v>200</v>
      </c>
      <c r="J206" s="53">
        <v>32</v>
      </c>
      <c r="K206" s="54">
        <v>200</v>
      </c>
      <c r="L206" s="54">
        <v>200</v>
      </c>
      <c r="M206" s="54">
        <v>200</v>
      </c>
      <c r="N206" s="55">
        <f>SUM(E206:M206)</f>
        <v>1632</v>
      </c>
      <c r="O206" s="56">
        <f>N206-LARGE(E206:M206,1)-LARGE(E206:M206,2)</f>
        <v>1232</v>
      </c>
      <c r="P206" s="56">
        <f>COUNTIF(E206:M206,"&lt;200")</f>
        <v>1</v>
      </c>
      <c r="Q206" s="57" t="str">
        <f>IF(ISNUMBER(SEARCH("Игорь",C206))+ISNUMBER(SEARCH("Илья",C206))+ISNUMBER(SEARCH("Никита",C206))+ISNUMBER(SEARCH("Данила",C206)),"м",IF((RIGHT(C206,1)="а")+(RIGHT(C206,1)="я")+(RIGHT(C206,1)="ь"),"ж","м"))</f>
        <v>ж</v>
      </c>
      <c r="R206" s="58">
        <f>SMALL(E206:M206,1)</f>
        <v>32</v>
      </c>
      <c r="S206" s="59">
        <f>SUMIF(E206:M206,"&lt;200",E206:M206)/P206</f>
        <v>32</v>
      </c>
      <c r="T206" s="60">
        <f>VLOOKUP(C206,'Расчет 6'!$A$1:$D$112,2,FALSE)</f>
        <v>550</v>
      </c>
    </row>
    <row r="207" spans="1:20" ht="12.75">
      <c r="A207" s="50">
        <f t="shared" si="3"/>
        <v>206</v>
      </c>
      <c r="B207" s="61"/>
      <c r="C207" s="50" t="s">
        <v>455</v>
      </c>
      <c r="D207" s="50"/>
      <c r="E207" s="54">
        <v>200</v>
      </c>
      <c r="F207" s="53">
        <v>33</v>
      </c>
      <c r="G207" s="54">
        <v>200</v>
      </c>
      <c r="H207" s="54">
        <v>200</v>
      </c>
      <c r="I207" s="54">
        <v>200</v>
      </c>
      <c r="J207" s="54">
        <v>200</v>
      </c>
      <c r="K207" s="54">
        <v>200</v>
      </c>
      <c r="L207" s="54">
        <v>200</v>
      </c>
      <c r="M207" s="54">
        <v>200</v>
      </c>
      <c r="N207" s="55">
        <f>SUM(E207:M207)</f>
        <v>1633</v>
      </c>
      <c r="O207" s="56">
        <f>N207-LARGE(E207:M207,1)-LARGE(E207:M207,2)</f>
        <v>1233</v>
      </c>
      <c r="P207" s="56">
        <f>COUNTIF(E207:M207,"&lt;200")</f>
        <v>1</v>
      </c>
      <c r="Q207" s="57" t="str">
        <f>IF(ISNUMBER(SEARCH("Игорь",C207))+ISNUMBER(SEARCH("Илья",C207))+ISNUMBER(SEARCH("Никита",C207))+ISNUMBER(SEARCH("Данила",C207)),"м",IF((RIGHT(C207,1)="а")+(RIGHT(C207,1)="я")+(RIGHT(C207,1)="ь"),"ж","м"))</f>
        <v>м</v>
      </c>
      <c r="R207" s="58">
        <f>SMALL(E207:M207,1)</f>
        <v>33</v>
      </c>
      <c r="S207" s="59">
        <f>SUMIF(E207:M207,"&lt;200",E207:M207)/P207</f>
        <v>33</v>
      </c>
      <c r="T207" s="60">
        <v>435.31</v>
      </c>
    </row>
    <row r="208" spans="1:20" ht="12.75">
      <c r="A208" s="50">
        <f t="shared" si="3"/>
        <v>207</v>
      </c>
      <c r="B208" s="61"/>
      <c r="C208" s="50" t="s">
        <v>271</v>
      </c>
      <c r="D208" s="50" t="s">
        <v>59</v>
      </c>
      <c r="E208" s="54">
        <v>200</v>
      </c>
      <c r="F208" s="54">
        <v>200</v>
      </c>
      <c r="G208" s="65">
        <v>129</v>
      </c>
      <c r="H208" s="65">
        <v>104</v>
      </c>
      <c r="I208" s="54">
        <v>200</v>
      </c>
      <c r="J208" s="54">
        <v>200</v>
      </c>
      <c r="K208" s="54">
        <v>200</v>
      </c>
      <c r="L208" s="54">
        <v>200</v>
      </c>
      <c r="M208" s="54">
        <v>200</v>
      </c>
      <c r="N208" s="55">
        <f>SUM(E208:M208)</f>
        <v>1633</v>
      </c>
      <c r="O208" s="56">
        <f>N208-LARGE(E208:M208,1)-LARGE(E208:M208,2)</f>
        <v>1233</v>
      </c>
      <c r="P208" s="56">
        <f>COUNTIF(E208:M208,"&lt;200")</f>
        <v>2</v>
      </c>
      <c r="Q208" s="57" t="str">
        <f>IF(ISNUMBER(SEARCH("Игорь",C208))+ISNUMBER(SEARCH("Илья",C208))+ISNUMBER(SEARCH("Никита",C208))+ISNUMBER(SEARCH("Данила",C208)),"м",IF((RIGHT(C208,1)="а")+(RIGHT(C208,1)="я")+(RIGHT(C208,1)="ь"),"ж","м"))</f>
        <v>ж</v>
      </c>
      <c r="R208" s="58">
        <f>SMALL(E208:M208,1)</f>
        <v>104</v>
      </c>
      <c r="S208" s="59">
        <f>SUMIF(E208:M208,"&lt;200",E208:M208)/P208</f>
        <v>116.5</v>
      </c>
      <c r="T208" s="60"/>
    </row>
    <row r="209" spans="1:20" ht="12.75">
      <c r="A209" s="50">
        <f t="shared" si="3"/>
        <v>208</v>
      </c>
      <c r="B209" s="61"/>
      <c r="C209" s="50" t="s">
        <v>120</v>
      </c>
      <c r="D209" s="50"/>
      <c r="E209" s="54">
        <v>200</v>
      </c>
      <c r="F209" s="54">
        <v>200</v>
      </c>
      <c r="G209" s="54">
        <v>200</v>
      </c>
      <c r="H209" s="54">
        <v>200</v>
      </c>
      <c r="I209" s="54">
        <v>200</v>
      </c>
      <c r="J209" s="54">
        <v>200</v>
      </c>
      <c r="K209" s="53">
        <v>34</v>
      </c>
      <c r="L209" s="54">
        <v>200</v>
      </c>
      <c r="M209" s="54">
        <v>200</v>
      </c>
      <c r="N209" s="55">
        <f>SUM(E209:M209)</f>
        <v>1634</v>
      </c>
      <c r="O209" s="56">
        <f>N209-LARGE(E209:M209,1)-LARGE(E209:M209,2)</f>
        <v>1234</v>
      </c>
      <c r="P209" s="56">
        <f>COUNTIF(E209:M209,"&lt;200")</f>
        <v>1</v>
      </c>
      <c r="Q209" s="57" t="str">
        <f>IF(ISNUMBER(SEARCH("Игорь",C209))+ISNUMBER(SEARCH("Илья",C209))+ISNUMBER(SEARCH("Никита",C209))+ISNUMBER(SEARCH("Данила",C209)),"м",IF((RIGHT(C209,1)="а")+(RIGHT(C209,1)="я")+(RIGHT(C209,1)="ь"),"ж","м"))</f>
        <v>м</v>
      </c>
      <c r="R209" s="58">
        <f>SMALL(E209:M209,1)</f>
        <v>34</v>
      </c>
      <c r="S209" s="59">
        <f>SUMIF(E209:M209,"&lt;200",E209:M209)/P209</f>
        <v>34</v>
      </c>
      <c r="T209" s="60">
        <f>VLOOKUP(C209,'Расчет 7'!$A$1:$D$111,2,FALSE)</f>
        <v>369.25</v>
      </c>
    </row>
    <row r="210" spans="1:20" ht="12.75">
      <c r="A210" s="50">
        <f t="shared" si="3"/>
        <v>209</v>
      </c>
      <c r="B210" s="61"/>
      <c r="C210" s="50" t="s">
        <v>538</v>
      </c>
      <c r="D210" s="50" t="s">
        <v>24</v>
      </c>
      <c r="E210" s="54">
        <v>200</v>
      </c>
      <c r="F210" s="65">
        <v>126</v>
      </c>
      <c r="G210" s="54">
        <v>200</v>
      </c>
      <c r="H210" s="54">
        <v>200</v>
      </c>
      <c r="I210" s="65">
        <v>108</v>
      </c>
      <c r="J210" s="54">
        <v>200</v>
      </c>
      <c r="K210" s="54">
        <v>200</v>
      </c>
      <c r="L210" s="54">
        <v>200</v>
      </c>
      <c r="M210" s="54">
        <v>200</v>
      </c>
      <c r="N210" s="55">
        <f>SUM(E210:M210)</f>
        <v>1634</v>
      </c>
      <c r="O210" s="56">
        <f>N210-LARGE(E210:M210,1)-LARGE(E210:M210,2)</f>
        <v>1234</v>
      </c>
      <c r="P210" s="56">
        <f>COUNTIF(E210:M210,"&lt;200")</f>
        <v>2</v>
      </c>
      <c r="Q210" s="57" t="str">
        <f>IF(ISNUMBER(SEARCH("Игорь",C210))+ISNUMBER(SEARCH("Илья",C210))+ISNUMBER(SEARCH("Никита",C210))+ISNUMBER(SEARCH("Данила",C210)),"м",IF((RIGHT(C210,1)="а")+(RIGHT(C210,1)="я")+(RIGHT(C210,1)="ь"),"ж","м"))</f>
        <v>ж</v>
      </c>
      <c r="R210" s="58">
        <f>SMALL(E210:M210,1)</f>
        <v>108</v>
      </c>
      <c r="S210" s="59">
        <f>SUMIF(E210:M210,"&lt;200",E210:M210)/P210</f>
        <v>117</v>
      </c>
      <c r="T210" s="60"/>
    </row>
    <row r="211" spans="1:20" ht="12.75">
      <c r="A211" s="50">
        <f t="shared" si="3"/>
        <v>210</v>
      </c>
      <c r="B211" s="61"/>
      <c r="C211" s="50" t="s">
        <v>52</v>
      </c>
      <c r="D211" s="50"/>
      <c r="E211" s="54">
        <v>200</v>
      </c>
      <c r="F211" s="54">
        <v>200</v>
      </c>
      <c r="G211" s="53">
        <v>35</v>
      </c>
      <c r="H211" s="54">
        <v>200</v>
      </c>
      <c r="I211" s="54">
        <v>200</v>
      </c>
      <c r="J211" s="54">
        <v>200</v>
      </c>
      <c r="K211" s="54">
        <v>200</v>
      </c>
      <c r="L211" s="54">
        <v>200</v>
      </c>
      <c r="M211" s="54">
        <v>200</v>
      </c>
      <c r="N211" s="55">
        <f>SUM(E211:M211)</f>
        <v>1635</v>
      </c>
      <c r="O211" s="56">
        <f>N211-LARGE(E211:M211,1)-LARGE(E211:M211,2)</f>
        <v>1235</v>
      </c>
      <c r="P211" s="56">
        <f>COUNTIF(E211:M211,"&lt;200")</f>
        <v>1</v>
      </c>
      <c r="Q211" s="57" t="str">
        <f>IF(ISNUMBER(SEARCH("Игорь",C211))+ISNUMBER(SEARCH("Илья",C211))+ISNUMBER(SEARCH("Никита",C211))+ISNUMBER(SEARCH("Данила",C211)),"м",IF((RIGHT(C211,1)="а")+(RIGHT(C211,1)="я")+(RIGHT(C211,1)="ь"),"ж","м"))</f>
        <v>м</v>
      </c>
      <c r="R211" s="58">
        <f>SMALL(E211:M211,1)</f>
        <v>35</v>
      </c>
      <c r="S211" s="59">
        <f>SUMIF(E211:M211,"&lt;200",E211:M211)/P211</f>
        <v>35</v>
      </c>
      <c r="T211" s="60">
        <v>399.35</v>
      </c>
    </row>
    <row r="212" spans="1:20" ht="12.75">
      <c r="A212" s="50">
        <f t="shared" si="3"/>
        <v>211</v>
      </c>
      <c r="B212" s="61"/>
      <c r="C212" s="50" t="s">
        <v>10</v>
      </c>
      <c r="D212" s="50" t="s">
        <v>11</v>
      </c>
      <c r="E212" s="62">
        <v>36</v>
      </c>
      <c r="F212" s="54">
        <v>200</v>
      </c>
      <c r="G212" s="54">
        <v>200</v>
      </c>
      <c r="H212" s="54">
        <v>200</v>
      </c>
      <c r="I212" s="54">
        <v>200</v>
      </c>
      <c r="J212" s="54">
        <v>200</v>
      </c>
      <c r="K212" s="54">
        <v>200</v>
      </c>
      <c r="L212" s="54">
        <v>200</v>
      </c>
      <c r="M212" s="54">
        <v>200</v>
      </c>
      <c r="N212" s="55">
        <f>SUM(E212:M212)</f>
        <v>1636</v>
      </c>
      <c r="O212" s="56">
        <f>N212-LARGE(E212:M212,1)-LARGE(E212:M212,2)</f>
        <v>1236</v>
      </c>
      <c r="P212" s="56">
        <f>COUNTIF(E212:M212,"&lt;200")</f>
        <v>1</v>
      </c>
      <c r="Q212" s="57" t="str">
        <f>IF(ISNUMBER(SEARCH("Игорь",C212))+ISNUMBER(SEARCH("Илья",C212))+ISNUMBER(SEARCH("Никита",C212))+ISNUMBER(SEARCH("Данила",C212)),"м",IF((RIGHT(C212,1)="а")+(RIGHT(C212,1)="я")+(RIGHT(C212,1)="ь"),"ж","м"))</f>
        <v>м</v>
      </c>
      <c r="R212" s="58">
        <f>SMALL(E212:M212,1)</f>
        <v>36</v>
      </c>
      <c r="S212" s="59">
        <f>SUMIF(E212:M212,"&lt;200",E212:M212)/P212</f>
        <v>36</v>
      </c>
      <c r="T212" s="60">
        <v>408.63</v>
      </c>
    </row>
    <row r="213" spans="1:20" ht="12.75">
      <c r="A213" s="50">
        <f t="shared" si="3"/>
        <v>212</v>
      </c>
      <c r="B213" s="61"/>
      <c r="C213" s="50" t="s">
        <v>164</v>
      </c>
      <c r="D213" s="50"/>
      <c r="E213" s="54">
        <v>200</v>
      </c>
      <c r="F213" s="54">
        <v>200</v>
      </c>
      <c r="G213" s="54">
        <v>200</v>
      </c>
      <c r="H213" s="53">
        <v>36</v>
      </c>
      <c r="I213" s="54">
        <v>200</v>
      </c>
      <c r="J213" s="54">
        <v>200</v>
      </c>
      <c r="K213" s="54">
        <v>200</v>
      </c>
      <c r="L213" s="54">
        <v>200</v>
      </c>
      <c r="M213" s="54">
        <v>200</v>
      </c>
      <c r="N213" s="55">
        <f>SUM(E213:M213)</f>
        <v>1636</v>
      </c>
      <c r="O213" s="56">
        <f>N213-LARGE(E213:M213,1)-LARGE(E213:M213,2)</f>
        <v>1236</v>
      </c>
      <c r="P213" s="56">
        <f>COUNTIF(E213:M213,"&lt;200")</f>
        <v>1</v>
      </c>
      <c r="Q213" s="57" t="str">
        <f>IF(ISNUMBER(SEARCH("Игорь",C213))+ISNUMBER(SEARCH("Илья",C213))+ISNUMBER(SEARCH("Никита",C213))+ISNUMBER(SEARCH("Данила",C213)),"м",IF((RIGHT(C213,1)="а")+(RIGHT(C213,1)="я")+(RIGHT(C213,1)="ь"),"ж","м"))</f>
        <v>м</v>
      </c>
      <c r="R213" s="58">
        <f>SMALL(E213:M213,1)</f>
        <v>36</v>
      </c>
      <c r="S213" s="59">
        <f>SUMIF(E213:M213,"&lt;200",E213:M213)/P213</f>
        <v>36</v>
      </c>
      <c r="T213" s="60">
        <f>VLOOKUP(C213,'Расчет 4'!$A$1:$D$92,3,FALSE)</f>
        <v>417.89</v>
      </c>
    </row>
    <row r="214" spans="1:20" ht="12.75">
      <c r="A214" s="50">
        <f t="shared" si="3"/>
        <v>213</v>
      </c>
      <c r="B214" s="61"/>
      <c r="C214" s="50" t="s">
        <v>230</v>
      </c>
      <c r="D214" s="50"/>
      <c r="E214" s="54">
        <v>200</v>
      </c>
      <c r="F214" s="54">
        <v>200</v>
      </c>
      <c r="G214" s="53">
        <v>36</v>
      </c>
      <c r="H214" s="54">
        <v>200</v>
      </c>
      <c r="I214" s="54">
        <v>200</v>
      </c>
      <c r="J214" s="54">
        <v>200</v>
      </c>
      <c r="K214" s="54">
        <v>200</v>
      </c>
      <c r="L214" s="54">
        <v>200</v>
      </c>
      <c r="M214" s="54">
        <v>200</v>
      </c>
      <c r="N214" s="55">
        <f>SUM(E214:M214)</f>
        <v>1636</v>
      </c>
      <c r="O214" s="56">
        <f>N214-LARGE(E214:M214,1)-LARGE(E214:M214,2)</f>
        <v>1236</v>
      </c>
      <c r="P214" s="56">
        <f>COUNTIF(E214:M214,"&lt;200")</f>
        <v>1</v>
      </c>
      <c r="Q214" s="57" t="str">
        <f>IF(ISNUMBER(SEARCH("Игорь",C214))+ISNUMBER(SEARCH("Илья",C214))+ISNUMBER(SEARCH("Никита",C214))+ISNUMBER(SEARCH("Данила",C214)),"м",IF((RIGHT(C214,1)="а")+(RIGHT(C214,1)="я")+(RIGHT(C214,1)="ь"),"ж","м"))</f>
        <v>м</v>
      </c>
      <c r="R214" s="58">
        <f>SMALL(E214:M214,1)</f>
        <v>36</v>
      </c>
      <c r="S214" s="59">
        <f>SUMIF(E214:M214,"&lt;200",E214:M214)/P214</f>
        <v>36</v>
      </c>
      <c r="T214" s="60">
        <v>487.01</v>
      </c>
    </row>
    <row r="215" spans="1:20" ht="12.75">
      <c r="A215" s="50">
        <f t="shared" si="3"/>
        <v>214</v>
      </c>
      <c r="B215" s="61"/>
      <c r="C215" s="50" t="s">
        <v>36</v>
      </c>
      <c r="D215" s="50" t="s">
        <v>37</v>
      </c>
      <c r="E215" s="62">
        <v>40</v>
      </c>
      <c r="F215" s="54">
        <v>200</v>
      </c>
      <c r="G215" s="54">
        <v>200</v>
      </c>
      <c r="H215" s="54">
        <v>200</v>
      </c>
      <c r="I215" s="54">
        <v>200</v>
      </c>
      <c r="J215" s="54">
        <v>200</v>
      </c>
      <c r="K215" s="54">
        <v>200</v>
      </c>
      <c r="L215" s="54">
        <v>200</v>
      </c>
      <c r="M215" s="54">
        <v>200</v>
      </c>
      <c r="N215" s="55">
        <f>SUM(E215:M215)</f>
        <v>1640</v>
      </c>
      <c r="O215" s="56">
        <f>N215-LARGE(E215:M215,1)-LARGE(E215:M215,2)</f>
        <v>1240</v>
      </c>
      <c r="P215" s="56">
        <f>COUNTIF(E215:M215,"&lt;200")</f>
        <v>1</v>
      </c>
      <c r="Q215" s="57" t="str">
        <f>IF(ISNUMBER(SEARCH("Игорь",C215))+ISNUMBER(SEARCH("Илья",C215))+ISNUMBER(SEARCH("Никита",C215))+ISNUMBER(SEARCH("Данила",C215)),"м",IF((RIGHT(C215,1)="а")+(RIGHT(C215,1)="я")+(RIGHT(C215,1)="ь"),"ж","м"))</f>
        <v>м</v>
      </c>
      <c r="R215" s="58">
        <f>SMALL(E215:M215,1)</f>
        <v>40</v>
      </c>
      <c r="S215" s="59">
        <f>SUMIF(E215:M215,"&lt;200",E215:M215)/P215</f>
        <v>40</v>
      </c>
      <c r="T215" s="60">
        <v>304.57</v>
      </c>
    </row>
    <row r="216" spans="1:20" ht="12.75">
      <c r="A216" s="50">
        <f t="shared" si="3"/>
        <v>215</v>
      </c>
      <c r="B216" s="61"/>
      <c r="C216" s="50" t="s">
        <v>339</v>
      </c>
      <c r="D216" s="50"/>
      <c r="E216" s="54">
        <v>200</v>
      </c>
      <c r="F216" s="54">
        <v>200</v>
      </c>
      <c r="G216" s="54">
        <v>200</v>
      </c>
      <c r="H216" s="54">
        <v>200</v>
      </c>
      <c r="I216" s="54">
        <v>200</v>
      </c>
      <c r="J216" s="54">
        <v>200</v>
      </c>
      <c r="K216" s="62">
        <v>41</v>
      </c>
      <c r="L216" s="54">
        <v>200</v>
      </c>
      <c r="M216" s="54">
        <v>200</v>
      </c>
      <c r="N216" s="55">
        <f>SUM(E216:M216)</f>
        <v>1641</v>
      </c>
      <c r="O216" s="56">
        <f>N216-LARGE(E216:M216,1)-LARGE(E216:M216,2)</f>
        <v>1241</v>
      </c>
      <c r="P216" s="56">
        <f>COUNTIF(E216:M216,"&lt;200")</f>
        <v>1</v>
      </c>
      <c r="Q216" s="57" t="str">
        <f>IF(ISNUMBER(SEARCH("Игорь",C216))+ISNUMBER(SEARCH("Илья",C216))+ISNUMBER(SEARCH("Никита",C216))+ISNUMBER(SEARCH("Данила",C216)),"м",IF((RIGHT(C216,1)="а")+(RIGHT(C216,1)="я")+(RIGHT(C216,1)="ь"),"ж","м"))</f>
        <v>м</v>
      </c>
      <c r="R216" s="58">
        <f>SMALL(E216:M216,1)</f>
        <v>41</v>
      </c>
      <c r="S216" s="59">
        <f>SUMIF(E216:M216,"&lt;200",E216:M216)/P216</f>
        <v>41</v>
      </c>
      <c r="T216" s="60">
        <f>VLOOKUP(C216,'Расчет 7'!$A$1:$D$111,2,FALSE)</f>
        <v>457.31</v>
      </c>
    </row>
    <row r="217" spans="1:20" ht="12.75">
      <c r="A217" s="50">
        <f t="shared" si="3"/>
        <v>216</v>
      </c>
      <c r="B217" s="61"/>
      <c r="C217" s="50" t="s">
        <v>251</v>
      </c>
      <c r="D217" s="50"/>
      <c r="E217" s="54">
        <v>200</v>
      </c>
      <c r="F217" s="54">
        <v>200</v>
      </c>
      <c r="G217" s="54">
        <v>200</v>
      </c>
      <c r="H217" s="54">
        <v>200</v>
      </c>
      <c r="I217" s="54">
        <v>200</v>
      </c>
      <c r="J217" s="53">
        <v>42</v>
      </c>
      <c r="K217" s="54">
        <v>200</v>
      </c>
      <c r="L217" s="54">
        <v>200</v>
      </c>
      <c r="M217" s="54">
        <v>200</v>
      </c>
      <c r="N217" s="55">
        <f>SUM(E217:M217)</f>
        <v>1642</v>
      </c>
      <c r="O217" s="56">
        <f>N217-LARGE(E217:M217,1)-LARGE(E217:M217,2)</f>
        <v>1242</v>
      </c>
      <c r="P217" s="56">
        <f>COUNTIF(E217:M217,"&lt;200")</f>
        <v>1</v>
      </c>
      <c r="Q217" s="57" t="str">
        <f>IF(ISNUMBER(SEARCH("Игорь",C217))+ISNUMBER(SEARCH("Илья",C217))+ISNUMBER(SEARCH("Никита",C217))+ISNUMBER(SEARCH("Данила",C217)),"м",IF((RIGHT(C217,1)="а")+(RIGHT(C217,1)="я")+(RIGHT(C217,1)="ь"),"ж","м"))</f>
        <v>м</v>
      </c>
      <c r="R217" s="58">
        <f>SMALL(E217:M217,1)</f>
        <v>42</v>
      </c>
      <c r="S217" s="59">
        <f>SUMIF(E217:M217,"&lt;200",E217:M217)/P217</f>
        <v>42</v>
      </c>
      <c r="T217" s="60">
        <f>VLOOKUP(C217,'Расчет 6'!$A$1:$D$112,2,FALSE)</f>
        <v>396.54</v>
      </c>
    </row>
    <row r="218" spans="1:20" ht="12.75">
      <c r="A218" s="50">
        <f t="shared" si="3"/>
        <v>217</v>
      </c>
      <c r="B218" s="61"/>
      <c r="C218" s="50" t="s">
        <v>98</v>
      </c>
      <c r="D218" s="50" t="s">
        <v>109</v>
      </c>
      <c r="E218" s="54">
        <v>200</v>
      </c>
      <c r="F218" s="54">
        <v>200</v>
      </c>
      <c r="G218" s="65">
        <v>125</v>
      </c>
      <c r="H218" s="54">
        <v>200</v>
      </c>
      <c r="I218" s="65">
        <v>118</v>
      </c>
      <c r="J218" s="54">
        <v>200</v>
      </c>
      <c r="K218" s="54">
        <v>200</v>
      </c>
      <c r="L218" s="54">
        <v>200</v>
      </c>
      <c r="M218" s="54">
        <v>200</v>
      </c>
      <c r="N218" s="55">
        <f>SUM(E218:M218)</f>
        <v>1643</v>
      </c>
      <c r="O218" s="56">
        <f>N218-LARGE(E218:M218,1)-LARGE(E218:M218,2)</f>
        <v>1243</v>
      </c>
      <c r="P218" s="56">
        <f>COUNTIF(E218:M218,"&lt;200")</f>
        <v>2</v>
      </c>
      <c r="Q218" s="57" t="str">
        <f>IF(ISNUMBER(SEARCH("Игорь",C218))+ISNUMBER(SEARCH("Илья",C218))+ISNUMBER(SEARCH("Никита",C218))+ISNUMBER(SEARCH("Данила",C218)),"м",IF((RIGHT(C218,1)="а")+(RIGHT(C218,1)="я")+(RIGHT(C218,1)="ь"),"ж","м"))</f>
        <v>м</v>
      </c>
      <c r="R218" s="58">
        <f>SMALL(E218:M218,1)</f>
        <v>118</v>
      </c>
      <c r="S218" s="59">
        <f>SUMIF(E218:M218,"&lt;200",E218:M218)/P218</f>
        <v>121.5</v>
      </c>
      <c r="T218" s="60"/>
    </row>
    <row r="219" spans="1:20" ht="12.75">
      <c r="A219" s="50">
        <f t="shared" si="3"/>
        <v>218</v>
      </c>
      <c r="B219" s="61"/>
      <c r="C219" s="50" t="s">
        <v>359</v>
      </c>
      <c r="D219" s="50"/>
      <c r="E219" s="54">
        <v>200</v>
      </c>
      <c r="F219" s="54">
        <v>200</v>
      </c>
      <c r="G219" s="54">
        <v>200</v>
      </c>
      <c r="H219" s="54">
        <v>200</v>
      </c>
      <c r="I219" s="54">
        <v>200</v>
      </c>
      <c r="J219" s="54">
        <v>200</v>
      </c>
      <c r="K219" s="62">
        <v>46</v>
      </c>
      <c r="L219" s="54">
        <v>200</v>
      </c>
      <c r="M219" s="54">
        <v>200</v>
      </c>
      <c r="N219" s="55">
        <f>SUM(E219:M219)</f>
        <v>1646</v>
      </c>
      <c r="O219" s="56">
        <f>N219-LARGE(E219:M219,1)-LARGE(E219:M219,2)</f>
        <v>1246</v>
      </c>
      <c r="P219" s="56">
        <f>COUNTIF(E219:M219,"&lt;200")</f>
        <v>1</v>
      </c>
      <c r="Q219" s="57" t="str">
        <f>IF(ISNUMBER(SEARCH("Игорь",C219))+ISNUMBER(SEARCH("Илья",C219))+ISNUMBER(SEARCH("Никита",C219))+ISNUMBER(SEARCH("Данила",C219)),"м",IF((RIGHT(C219,1)="а")+(RIGHT(C219,1)="я")+(RIGHT(C219,1)="ь"),"ж","м"))</f>
        <v>м</v>
      </c>
      <c r="R219" s="58">
        <f>SMALL(E219:M219,1)</f>
        <v>46</v>
      </c>
      <c r="S219" s="59">
        <f>SUMIF(E219:M219,"&lt;200",E219:M219)/P219</f>
        <v>46</v>
      </c>
      <c r="T219" s="60">
        <f>VLOOKUP(C219,'Расчет 7'!$A$1:$D$111,2,FALSE)</f>
        <v>333.71</v>
      </c>
    </row>
    <row r="220" spans="1:20" ht="12.75">
      <c r="A220" s="50">
        <f t="shared" si="3"/>
        <v>219</v>
      </c>
      <c r="B220" s="61"/>
      <c r="C220" s="50" t="s">
        <v>502</v>
      </c>
      <c r="D220" s="50"/>
      <c r="E220" s="54">
        <v>200</v>
      </c>
      <c r="F220" s="54">
        <v>200</v>
      </c>
      <c r="G220" s="62">
        <v>46</v>
      </c>
      <c r="H220" s="54">
        <v>200</v>
      </c>
      <c r="I220" s="54">
        <v>200</v>
      </c>
      <c r="J220" s="54">
        <v>200</v>
      </c>
      <c r="K220" s="54">
        <v>200</v>
      </c>
      <c r="L220" s="54">
        <v>200</v>
      </c>
      <c r="M220" s="54">
        <v>200</v>
      </c>
      <c r="N220" s="55">
        <f>SUM(E220:M220)</f>
        <v>1646</v>
      </c>
      <c r="O220" s="56">
        <f>N220-LARGE(E220:M220,1)-LARGE(E220:M220,2)</f>
        <v>1246</v>
      </c>
      <c r="P220" s="56">
        <f>COUNTIF(E220:M220,"&lt;200")</f>
        <v>1</v>
      </c>
      <c r="Q220" s="57" t="str">
        <f>IF(ISNUMBER(SEARCH("Игорь",C220))+ISNUMBER(SEARCH("Илья",C220))+ISNUMBER(SEARCH("Никита",C220))+ISNUMBER(SEARCH("Данила",C220)),"м",IF((RIGHT(C220,1)="а")+(RIGHT(C220,1)="я")+(RIGHT(C220,1)="ь"),"ж","м"))</f>
        <v>м</v>
      </c>
      <c r="R220" s="58">
        <f>SMALL(E220:M220,1)</f>
        <v>46</v>
      </c>
      <c r="S220" s="59">
        <f>SUMIF(E220:M220,"&lt;200",E220:M220)/P220</f>
        <v>46</v>
      </c>
      <c r="T220" s="60">
        <v>459.52</v>
      </c>
    </row>
    <row r="221" spans="1:20" ht="12.75">
      <c r="A221" s="50">
        <f t="shared" si="3"/>
        <v>220</v>
      </c>
      <c r="B221" s="61"/>
      <c r="C221" s="50" t="s">
        <v>100</v>
      </c>
      <c r="D221" s="50"/>
      <c r="E221" s="54">
        <v>200</v>
      </c>
      <c r="F221" s="54">
        <v>200</v>
      </c>
      <c r="G221" s="54">
        <v>200</v>
      </c>
      <c r="H221" s="62">
        <v>47</v>
      </c>
      <c r="I221" s="54">
        <v>200</v>
      </c>
      <c r="J221" s="54">
        <v>200</v>
      </c>
      <c r="K221" s="54">
        <v>200</v>
      </c>
      <c r="L221" s="54">
        <v>200</v>
      </c>
      <c r="M221" s="54">
        <v>200</v>
      </c>
      <c r="N221" s="55">
        <f>SUM(E221:M221)</f>
        <v>1647</v>
      </c>
      <c r="O221" s="56">
        <f>N221-LARGE(E221:M221,1)-LARGE(E221:M221,2)</f>
        <v>1247</v>
      </c>
      <c r="P221" s="56">
        <f>COUNTIF(E221:M221,"&lt;200")</f>
        <v>1</v>
      </c>
      <c r="Q221" s="57" t="str">
        <f>IF(ISNUMBER(SEARCH("Игорь",C221))+ISNUMBER(SEARCH("Илья",C221))+ISNUMBER(SEARCH("Никита",C221))+ISNUMBER(SEARCH("Данила",C221)),"м",IF((RIGHT(C221,1)="а")+(RIGHT(C221,1)="я")+(RIGHT(C221,1)="ь"),"ж","м"))</f>
        <v>м</v>
      </c>
      <c r="R221" s="58">
        <f>SMALL(E221:M221,1)</f>
        <v>47</v>
      </c>
      <c r="S221" s="59">
        <f>SUMIF(E221:M221,"&lt;200",E221:M221)/P221</f>
        <v>47</v>
      </c>
      <c r="T221" s="60">
        <f>VLOOKUP(C221,'Расчет 4'!$A$1:$D$92,3,FALSE)</f>
        <v>305.1</v>
      </c>
    </row>
    <row r="222" spans="1:20" ht="12.75">
      <c r="A222" s="50">
        <f t="shared" si="3"/>
        <v>221</v>
      </c>
      <c r="B222" s="61"/>
      <c r="C222" s="50" t="s">
        <v>607</v>
      </c>
      <c r="D222" s="50"/>
      <c r="E222" s="54">
        <v>200</v>
      </c>
      <c r="F222" s="54">
        <v>200</v>
      </c>
      <c r="G222" s="54">
        <v>200</v>
      </c>
      <c r="H222" s="54">
        <v>200</v>
      </c>
      <c r="I222" s="54">
        <v>200</v>
      </c>
      <c r="J222" s="54">
        <v>200</v>
      </c>
      <c r="K222" s="54">
        <v>200</v>
      </c>
      <c r="L222" s="63">
        <v>49</v>
      </c>
      <c r="M222" s="54">
        <v>200</v>
      </c>
      <c r="N222" s="55">
        <f>SUM(E222:M222)</f>
        <v>1649</v>
      </c>
      <c r="O222" s="56">
        <f>N222-LARGE(E222:M222,1)-LARGE(E222:M222,2)</f>
        <v>1249</v>
      </c>
      <c r="P222" s="56">
        <f>COUNTIF(E222:M222,"&lt;200")</f>
        <v>1</v>
      </c>
      <c r="Q222" s="57" t="str">
        <f>IF(ISNUMBER(SEARCH("Игорь",C222))+ISNUMBER(SEARCH("Илья",C222))+ISNUMBER(SEARCH("Никита",C222))+ISNUMBER(SEARCH("Данила",C222)),"м",IF((RIGHT(C222,1)="а")+(RIGHT(C222,1)="я")+(RIGHT(C222,1)="ь"),"ж","м"))</f>
        <v>м</v>
      </c>
      <c r="R222" s="58">
        <f>SMALL(E222:M222,1)</f>
        <v>49</v>
      </c>
      <c r="S222" s="59">
        <f>SUMIF(E222:M222,"&lt;200",E222:M222)/P222</f>
        <v>49</v>
      </c>
      <c r="T222" s="60">
        <f>VLOOKUP(C222,'Расчет 8'!$A$1:$D$109,2,FALSE)</f>
        <v>177.64</v>
      </c>
    </row>
    <row r="223" spans="1:20" ht="12.75">
      <c r="A223" s="50">
        <f t="shared" si="3"/>
        <v>222</v>
      </c>
      <c r="B223" s="61"/>
      <c r="C223" s="50" t="s">
        <v>608</v>
      </c>
      <c r="D223" s="50"/>
      <c r="E223" s="54">
        <v>200</v>
      </c>
      <c r="F223" s="54">
        <v>200</v>
      </c>
      <c r="G223" s="54">
        <v>200</v>
      </c>
      <c r="H223" s="54">
        <v>200</v>
      </c>
      <c r="I223" s="54">
        <v>200</v>
      </c>
      <c r="J223" s="54">
        <v>200</v>
      </c>
      <c r="K223" s="54">
        <v>200</v>
      </c>
      <c r="L223" s="63">
        <v>50</v>
      </c>
      <c r="M223" s="54">
        <v>200</v>
      </c>
      <c r="N223" s="55">
        <f>SUM(E223:M223)</f>
        <v>1650</v>
      </c>
      <c r="O223" s="56">
        <f>N223-LARGE(E223:M223,1)-LARGE(E223:M223,2)</f>
        <v>1250</v>
      </c>
      <c r="P223" s="56">
        <f>COUNTIF(E223:M223,"&lt;200")</f>
        <v>1</v>
      </c>
      <c r="Q223" s="57" t="str">
        <f>IF(ISNUMBER(SEARCH("Игорь",C223))+ISNUMBER(SEARCH("Илья",C223))+ISNUMBER(SEARCH("Никита",C223))+ISNUMBER(SEARCH("Данила",C223)),"м",IF((RIGHT(C223,1)="а")+(RIGHT(C223,1)="я")+(RIGHT(C223,1)="ь"),"ж","м"))</f>
        <v>м</v>
      </c>
      <c r="R223" s="58">
        <f>SMALL(E223:M223,1)</f>
        <v>50</v>
      </c>
      <c r="S223" s="59">
        <f>SUMIF(E223:M223,"&lt;200",E223:M223)/P223</f>
        <v>50</v>
      </c>
      <c r="T223" s="60">
        <f>VLOOKUP(C223,'Расчет 8'!$A$1:$D$109,2,FALSE)</f>
        <v>282.89</v>
      </c>
    </row>
    <row r="224" spans="1:20" ht="12.75">
      <c r="A224" s="50">
        <f t="shared" si="3"/>
        <v>223</v>
      </c>
      <c r="B224" s="61"/>
      <c r="C224" s="50" t="s">
        <v>252</v>
      </c>
      <c r="D224" s="50"/>
      <c r="E224" s="54">
        <v>200</v>
      </c>
      <c r="F224" s="54">
        <v>200</v>
      </c>
      <c r="G224" s="62">
        <v>51</v>
      </c>
      <c r="H224" s="54">
        <v>200</v>
      </c>
      <c r="I224" s="54">
        <v>200</v>
      </c>
      <c r="J224" s="54">
        <v>200</v>
      </c>
      <c r="K224" s="54">
        <v>200</v>
      </c>
      <c r="L224" s="54">
        <v>200</v>
      </c>
      <c r="M224" s="54">
        <v>200</v>
      </c>
      <c r="N224" s="55">
        <f>SUM(E224:M224)</f>
        <v>1651</v>
      </c>
      <c r="O224" s="56">
        <f>N224-LARGE(E224:M224,1)-LARGE(E224:M224,2)</f>
        <v>1251</v>
      </c>
      <c r="P224" s="56">
        <f>COUNTIF(E224:M224,"&lt;200")</f>
        <v>1</v>
      </c>
      <c r="Q224" s="57" t="str">
        <f>IF(ISNUMBER(SEARCH("Игорь",C224))+ISNUMBER(SEARCH("Илья",C224))+ISNUMBER(SEARCH("Никита",C224))+ISNUMBER(SEARCH("Данила",C224)),"м",IF((RIGHT(C224,1)="а")+(RIGHT(C224,1)="я")+(RIGHT(C224,1)="ь"),"ж","м"))</f>
        <v>м</v>
      </c>
      <c r="R224" s="58">
        <f>SMALL(E224:M224,1)</f>
        <v>51</v>
      </c>
      <c r="S224" s="59">
        <f>SUMIF(E224:M224,"&lt;200",E224:M224)/P224</f>
        <v>51</v>
      </c>
      <c r="T224" s="60">
        <v>314.49</v>
      </c>
    </row>
    <row r="225" spans="1:20" ht="12.75">
      <c r="A225" s="50">
        <f t="shared" si="3"/>
        <v>224</v>
      </c>
      <c r="B225" s="61"/>
      <c r="C225" s="50" t="s">
        <v>108</v>
      </c>
      <c r="D225" s="50"/>
      <c r="E225" s="54">
        <v>200</v>
      </c>
      <c r="F225" s="54">
        <v>200</v>
      </c>
      <c r="G225" s="54">
        <v>200</v>
      </c>
      <c r="H225" s="54">
        <v>200</v>
      </c>
      <c r="I225" s="54">
        <v>200</v>
      </c>
      <c r="J225" s="54">
        <v>200</v>
      </c>
      <c r="K225" s="54">
        <v>200</v>
      </c>
      <c r="L225" s="54">
        <v>200</v>
      </c>
      <c r="M225" s="63">
        <v>52</v>
      </c>
      <c r="N225" s="55">
        <f>SUM(E225:M225)</f>
        <v>1652</v>
      </c>
      <c r="O225" s="56">
        <f>N225-LARGE(E225:M225,1)-LARGE(E225:M225,2)</f>
        <v>1252</v>
      </c>
      <c r="P225" s="56">
        <f>COUNTIF(E225:M225,"&lt;200")</f>
        <v>1</v>
      </c>
      <c r="Q225" s="57" t="str">
        <f>IF(ISNUMBER(SEARCH("Игорь",C225))+ISNUMBER(SEARCH("Илья",C225))+ISNUMBER(SEARCH("Никита",C225))+ISNUMBER(SEARCH("Данила",C225)),"м",IF((RIGHT(C225,1)="а")+(RIGHT(C225,1)="я")+(RIGHT(C225,1)="ь"),"ж","м"))</f>
        <v>м</v>
      </c>
      <c r="R225" s="58">
        <f>SMALL(E225:M225,1)</f>
        <v>52</v>
      </c>
      <c r="S225" s="59">
        <f>SUMIF(E225:M225,"&lt;200",E225:M225)/P225</f>
        <v>52</v>
      </c>
      <c r="T225" s="60">
        <f>VLOOKUP(C225,'Расчет 9'!$A$1:$D$109,2,FALSE)</f>
        <v>179.25</v>
      </c>
    </row>
    <row r="226" spans="1:20" ht="12.75">
      <c r="A226" s="50">
        <f t="shared" si="3"/>
        <v>225</v>
      </c>
      <c r="B226" s="61"/>
      <c r="C226" s="50" t="s">
        <v>460</v>
      </c>
      <c r="D226" s="50"/>
      <c r="E226" s="54">
        <v>200</v>
      </c>
      <c r="F226" s="62">
        <v>52</v>
      </c>
      <c r="G226" s="54">
        <v>200</v>
      </c>
      <c r="H226" s="54">
        <v>200</v>
      </c>
      <c r="I226" s="54">
        <v>200</v>
      </c>
      <c r="J226" s="54">
        <v>200</v>
      </c>
      <c r="K226" s="54">
        <v>200</v>
      </c>
      <c r="L226" s="54">
        <v>200</v>
      </c>
      <c r="M226" s="54">
        <v>200</v>
      </c>
      <c r="N226" s="55">
        <f>SUM(E226:M226)</f>
        <v>1652</v>
      </c>
      <c r="O226" s="56">
        <f>N226-LARGE(E226:M226,1)-LARGE(E226:M226,2)</f>
        <v>1252</v>
      </c>
      <c r="P226" s="56">
        <f>COUNTIF(E226:M226,"&lt;200")</f>
        <v>1</v>
      </c>
      <c r="Q226" s="57" t="str">
        <f>IF(ISNUMBER(SEARCH("Игорь",C226))+ISNUMBER(SEARCH("Илья",C226))+ISNUMBER(SEARCH("Никита",C226))+ISNUMBER(SEARCH("Данила",C226)),"м",IF((RIGHT(C226,1)="а")+(RIGHT(C226,1)="я")+(RIGHT(C226,1)="ь"),"ж","м"))</f>
        <v>ж</v>
      </c>
      <c r="R226" s="58">
        <f>SMALL(E226:M226,1)</f>
        <v>52</v>
      </c>
      <c r="S226" s="59">
        <f>SUMIF(E226:M226,"&lt;200",E226:M226)/P226</f>
        <v>52</v>
      </c>
      <c r="T226" s="60">
        <v>395.78</v>
      </c>
    </row>
    <row r="227" spans="1:20" ht="12.75">
      <c r="A227" s="50">
        <f t="shared" si="3"/>
        <v>226</v>
      </c>
      <c r="B227" s="61"/>
      <c r="C227" s="50" t="s">
        <v>517</v>
      </c>
      <c r="D227" s="50" t="s">
        <v>9</v>
      </c>
      <c r="E227" s="54">
        <v>200</v>
      </c>
      <c r="F227" s="65">
        <v>117</v>
      </c>
      <c r="G227" s="65">
        <v>136</v>
      </c>
      <c r="H227" s="54">
        <v>200</v>
      </c>
      <c r="I227" s="54">
        <v>200</v>
      </c>
      <c r="J227" s="54">
        <v>200</v>
      </c>
      <c r="K227" s="54">
        <v>200</v>
      </c>
      <c r="L227" s="54">
        <v>200</v>
      </c>
      <c r="M227" s="54">
        <v>200</v>
      </c>
      <c r="N227" s="55">
        <f>SUM(E227:M227)</f>
        <v>1653</v>
      </c>
      <c r="O227" s="56">
        <f>N227-LARGE(E227:M227,1)-LARGE(E227:M227,2)</f>
        <v>1253</v>
      </c>
      <c r="P227" s="56">
        <f>COUNTIF(E227:M227,"&lt;200")</f>
        <v>2</v>
      </c>
      <c r="Q227" s="57" t="str">
        <f>IF(ISNUMBER(SEARCH("Игорь",C227))+ISNUMBER(SEARCH("Илья",C227))+ISNUMBER(SEARCH("Никита",C227))+ISNUMBER(SEARCH("Данила",C227)),"м",IF((RIGHT(C227,1)="а")+(RIGHT(C227,1)="я")+(RIGHT(C227,1)="ь"),"ж","м"))</f>
        <v>м</v>
      </c>
      <c r="R227" s="58">
        <f>SMALL(E227:M227,1)</f>
        <v>117</v>
      </c>
      <c r="S227" s="59">
        <f>SUMIF(E227:M227,"&lt;200",E227:M227)/P227</f>
        <v>126.5</v>
      </c>
      <c r="T227" s="60"/>
    </row>
    <row r="228" spans="1:20" ht="12.75">
      <c r="A228" s="50">
        <f t="shared" si="3"/>
        <v>227</v>
      </c>
      <c r="B228" s="61"/>
      <c r="C228" s="50" t="s">
        <v>128</v>
      </c>
      <c r="D228" s="50"/>
      <c r="E228" s="54">
        <v>200</v>
      </c>
      <c r="F228" s="54">
        <v>200</v>
      </c>
      <c r="G228" s="62">
        <v>54</v>
      </c>
      <c r="H228" s="54">
        <v>200</v>
      </c>
      <c r="I228" s="54">
        <v>200</v>
      </c>
      <c r="J228" s="54">
        <v>200</v>
      </c>
      <c r="K228" s="54">
        <v>200</v>
      </c>
      <c r="L228" s="54">
        <v>200</v>
      </c>
      <c r="M228" s="54">
        <v>200</v>
      </c>
      <c r="N228" s="55">
        <f>SUM(E228:M228)</f>
        <v>1654</v>
      </c>
      <c r="O228" s="56">
        <f>N228-LARGE(E228:M228,1)-LARGE(E228:M228,2)</f>
        <v>1254</v>
      </c>
      <c r="P228" s="56">
        <f>COUNTIF(E228:M228,"&lt;200")</f>
        <v>1</v>
      </c>
      <c r="Q228" s="57" t="str">
        <f>IF(ISNUMBER(SEARCH("Игорь",C228))+ISNUMBER(SEARCH("Илья",C228))+ISNUMBER(SEARCH("Никита",C228))+ISNUMBER(SEARCH("Данила",C228)),"м",IF((RIGHT(C228,1)="а")+(RIGHT(C228,1)="я")+(RIGHT(C228,1)="ь"),"ж","м"))</f>
        <v>ж</v>
      </c>
      <c r="R228" s="58">
        <f>SMALL(E228:M228,1)</f>
        <v>54</v>
      </c>
      <c r="S228" s="59">
        <f>SUMIF(E228:M228,"&lt;200",E228:M228)/P228</f>
        <v>54</v>
      </c>
      <c r="T228" s="60">
        <v>375.99</v>
      </c>
    </row>
    <row r="229" spans="1:20" ht="12.75">
      <c r="A229" s="50">
        <f t="shared" si="3"/>
        <v>228</v>
      </c>
      <c r="B229" s="61"/>
      <c r="C229" s="50" t="s">
        <v>525</v>
      </c>
      <c r="D229" s="50" t="s">
        <v>59</v>
      </c>
      <c r="E229" s="54">
        <v>200</v>
      </c>
      <c r="F229" s="54">
        <v>200</v>
      </c>
      <c r="G229" s="65">
        <v>141</v>
      </c>
      <c r="H229" s="54">
        <v>200</v>
      </c>
      <c r="I229" s="65">
        <v>113</v>
      </c>
      <c r="J229" s="54">
        <v>200</v>
      </c>
      <c r="K229" s="54">
        <v>200</v>
      </c>
      <c r="L229" s="54">
        <v>200</v>
      </c>
      <c r="M229" s="54">
        <v>200</v>
      </c>
      <c r="N229" s="55">
        <f>SUM(E229:M229)</f>
        <v>1654</v>
      </c>
      <c r="O229" s="56">
        <f>N229-LARGE(E229:M229,1)-LARGE(E229:M229,2)</f>
        <v>1254</v>
      </c>
      <c r="P229" s="56">
        <f>COUNTIF(E229:M229,"&lt;200")</f>
        <v>2</v>
      </c>
      <c r="Q229" s="57" t="str">
        <f>IF(ISNUMBER(SEARCH("Игорь",C229))+ISNUMBER(SEARCH("Илья",C229))+ISNUMBER(SEARCH("Никита",C229))+ISNUMBER(SEARCH("Данила",C229)),"м",IF((RIGHT(C229,1)="а")+(RIGHT(C229,1)="я")+(RIGHT(C229,1)="ь"),"ж","м"))</f>
        <v>м</v>
      </c>
      <c r="R229" s="58">
        <f>SMALL(E229:M229,1)</f>
        <v>113</v>
      </c>
      <c r="S229" s="59">
        <f>SUMIF(E229:M229,"&lt;200",E229:M229)/P229</f>
        <v>127</v>
      </c>
      <c r="T229" s="60"/>
    </row>
    <row r="230" spans="1:20" ht="12.75">
      <c r="A230" s="50">
        <f t="shared" si="3"/>
        <v>229</v>
      </c>
      <c r="B230" s="61"/>
      <c r="C230" s="50" t="s">
        <v>522</v>
      </c>
      <c r="D230" s="50" t="s">
        <v>59</v>
      </c>
      <c r="E230" s="54">
        <v>200</v>
      </c>
      <c r="F230" s="54">
        <v>200</v>
      </c>
      <c r="G230" s="65">
        <v>133</v>
      </c>
      <c r="H230" s="54">
        <v>200</v>
      </c>
      <c r="I230" s="65">
        <v>121</v>
      </c>
      <c r="J230" s="54">
        <v>200</v>
      </c>
      <c r="K230" s="54">
        <v>200</v>
      </c>
      <c r="L230" s="54">
        <v>200</v>
      </c>
      <c r="M230" s="54">
        <v>200</v>
      </c>
      <c r="N230" s="55">
        <f>SUM(E230:M230)</f>
        <v>1654</v>
      </c>
      <c r="O230" s="56">
        <f>N230-LARGE(E230:M230,1)-LARGE(E230:M230,2)</f>
        <v>1254</v>
      </c>
      <c r="P230" s="56">
        <f>COUNTIF(E230:M230,"&lt;200")</f>
        <v>2</v>
      </c>
      <c r="Q230" s="57" t="str">
        <f>IF(ISNUMBER(SEARCH("Игорь",C230))+ISNUMBER(SEARCH("Илья",C230))+ISNUMBER(SEARCH("Никита",C230))+ISNUMBER(SEARCH("Данила",C230)),"м",IF((RIGHT(C230,1)="а")+(RIGHT(C230,1)="я")+(RIGHT(C230,1)="ь"),"ж","м"))</f>
        <v>м</v>
      </c>
      <c r="R230" s="58">
        <f>SMALL(E230:M230,1)</f>
        <v>121</v>
      </c>
      <c r="S230" s="59">
        <f>SUMIF(E230:M230,"&lt;200",E230:M230)/P230</f>
        <v>127</v>
      </c>
      <c r="T230" s="60"/>
    </row>
    <row r="231" spans="1:20" ht="12.75">
      <c r="A231" s="50">
        <f t="shared" si="3"/>
        <v>230</v>
      </c>
      <c r="B231" s="61"/>
      <c r="C231" s="50" t="s">
        <v>609</v>
      </c>
      <c r="D231" s="50" t="s">
        <v>71</v>
      </c>
      <c r="E231" s="54">
        <v>200</v>
      </c>
      <c r="F231" s="54">
        <v>200</v>
      </c>
      <c r="G231" s="54">
        <v>200</v>
      </c>
      <c r="H231" s="54">
        <v>200</v>
      </c>
      <c r="I231" s="62">
        <v>55</v>
      </c>
      <c r="J231" s="54">
        <v>200</v>
      </c>
      <c r="K231" s="54">
        <v>200</v>
      </c>
      <c r="L231" s="54">
        <v>200</v>
      </c>
      <c r="M231" s="54">
        <v>200</v>
      </c>
      <c r="N231" s="55">
        <f>SUM(E231:M231)</f>
        <v>1655</v>
      </c>
      <c r="O231" s="56">
        <f>N231-LARGE(E231:M231,1)-LARGE(E231:M231,2)</f>
        <v>1255</v>
      </c>
      <c r="P231" s="56">
        <f>COUNTIF(E231:M231,"&lt;200")</f>
        <v>1</v>
      </c>
      <c r="Q231" s="57" t="str">
        <f>IF(ISNUMBER(SEARCH("Игорь",C231))+ISNUMBER(SEARCH("Илья",C231))+ISNUMBER(SEARCH("Никита",C231))+ISNUMBER(SEARCH("Данила",C231)),"м",IF((RIGHT(C231,1)="а")+(RIGHT(C231,1)="я")+(RIGHT(C231,1)="ь"),"ж","м"))</f>
        <v>м</v>
      </c>
      <c r="R231" s="58">
        <f>SMALL(E231:M231,1)</f>
        <v>55</v>
      </c>
      <c r="S231" s="59">
        <f>SUMIF(E231:M231,"&lt;200",E231:M231)/P231</f>
        <v>55</v>
      </c>
      <c r="T231" s="60">
        <f>VLOOKUP(C231,'V тур (расчет)'!$A$1:$D$91,2,FALSE)</f>
        <v>270</v>
      </c>
    </row>
    <row r="232" spans="1:20" ht="12.75">
      <c r="A232" s="50">
        <f t="shared" si="3"/>
        <v>231</v>
      </c>
      <c r="B232" s="61"/>
      <c r="C232" s="50" t="s">
        <v>186</v>
      </c>
      <c r="D232" s="50"/>
      <c r="E232" s="54">
        <v>200</v>
      </c>
      <c r="F232" s="54">
        <v>200</v>
      </c>
      <c r="G232" s="62">
        <v>58</v>
      </c>
      <c r="H232" s="54">
        <v>200</v>
      </c>
      <c r="I232" s="54">
        <v>200</v>
      </c>
      <c r="J232" s="54">
        <v>200</v>
      </c>
      <c r="K232" s="54">
        <v>200</v>
      </c>
      <c r="L232" s="54">
        <v>200</v>
      </c>
      <c r="M232" s="54">
        <v>200</v>
      </c>
      <c r="N232" s="55">
        <f>SUM(E232:M232)</f>
        <v>1658</v>
      </c>
      <c r="O232" s="56">
        <f>N232-LARGE(E232:M232,1)-LARGE(E232:M232,2)</f>
        <v>1258</v>
      </c>
      <c r="P232" s="56">
        <f>COUNTIF(E232:M232,"&lt;200")</f>
        <v>1</v>
      </c>
      <c r="Q232" s="57" t="str">
        <f>IF(ISNUMBER(SEARCH("Игорь",C232))+ISNUMBER(SEARCH("Илья",C232))+ISNUMBER(SEARCH("Никита",C232))+ISNUMBER(SEARCH("Данила",C232)),"м",IF((RIGHT(C232,1)="а")+(RIGHT(C232,1)="я")+(RIGHT(C232,1)="ь"),"ж","м"))</f>
        <v>м</v>
      </c>
      <c r="R232" s="58">
        <f>SMALL(E232:M232,1)</f>
        <v>58</v>
      </c>
      <c r="S232" s="59">
        <f>SUMIF(E232:M232,"&lt;200",E232:M232)/P232</f>
        <v>58</v>
      </c>
      <c r="T232" s="60">
        <v>200.98</v>
      </c>
    </row>
    <row r="233" spans="1:20" ht="12.75">
      <c r="A233" s="50">
        <f t="shared" si="3"/>
        <v>232</v>
      </c>
      <c r="B233" s="61"/>
      <c r="C233" s="50" t="s">
        <v>294</v>
      </c>
      <c r="D233" s="50"/>
      <c r="E233" s="54">
        <v>200</v>
      </c>
      <c r="F233" s="62">
        <v>59</v>
      </c>
      <c r="G233" s="54">
        <v>200</v>
      </c>
      <c r="H233" s="54">
        <v>200</v>
      </c>
      <c r="I233" s="54">
        <v>200</v>
      </c>
      <c r="J233" s="54">
        <v>200</v>
      </c>
      <c r="K233" s="54">
        <v>200</v>
      </c>
      <c r="L233" s="54">
        <v>200</v>
      </c>
      <c r="M233" s="54">
        <v>200</v>
      </c>
      <c r="N233" s="55">
        <f>SUM(E233:M233)</f>
        <v>1659</v>
      </c>
      <c r="O233" s="56">
        <f>N233-LARGE(E233:M233,1)-LARGE(E233:M233,2)</f>
        <v>1259</v>
      </c>
      <c r="P233" s="56">
        <f>COUNTIF(E233:M233,"&lt;200")</f>
        <v>1</v>
      </c>
      <c r="Q233" s="57" t="str">
        <f>IF(ISNUMBER(SEARCH("Игорь",C233))+ISNUMBER(SEARCH("Илья",C233))+ISNUMBER(SEARCH("Никита",C233))+ISNUMBER(SEARCH("Данила",C233)),"м",IF((RIGHT(C233,1)="а")+(RIGHT(C233,1)="я")+(RIGHT(C233,1)="ь"),"ж","м"))</f>
        <v>м</v>
      </c>
      <c r="R233" s="58">
        <f>SMALL(E233:M233,1)</f>
        <v>59</v>
      </c>
      <c r="S233" s="59">
        <f>SUMIF(E233:M233,"&lt;200",E233:M233)/P233</f>
        <v>59</v>
      </c>
      <c r="T233" s="60">
        <v>344.89</v>
      </c>
    </row>
    <row r="234" spans="1:20" ht="12.75">
      <c r="A234" s="50">
        <f t="shared" si="3"/>
        <v>233</v>
      </c>
      <c r="B234" s="61"/>
      <c r="C234" s="50" t="s">
        <v>483</v>
      </c>
      <c r="D234" s="50"/>
      <c r="E234" s="54">
        <v>200</v>
      </c>
      <c r="F234" s="54">
        <v>200</v>
      </c>
      <c r="G234" s="62">
        <v>61</v>
      </c>
      <c r="H234" s="54">
        <v>200</v>
      </c>
      <c r="I234" s="54">
        <v>200</v>
      </c>
      <c r="J234" s="54">
        <v>200</v>
      </c>
      <c r="K234" s="54">
        <v>200</v>
      </c>
      <c r="L234" s="54">
        <v>200</v>
      </c>
      <c r="M234" s="54">
        <v>200</v>
      </c>
      <c r="N234" s="55">
        <f>SUM(E234:M234)</f>
        <v>1661</v>
      </c>
      <c r="O234" s="56">
        <f>N234-LARGE(E234:M234,1)-LARGE(E234:M234,2)</f>
        <v>1261</v>
      </c>
      <c r="P234" s="56">
        <f>COUNTIF(E234:M234,"&lt;200")</f>
        <v>1</v>
      </c>
      <c r="Q234" s="57" t="str">
        <f>IF(ISNUMBER(SEARCH("Игорь",C234))+ISNUMBER(SEARCH("Илья",C234))+ISNUMBER(SEARCH("Никита",C234))+ISNUMBER(SEARCH("Данила",C234)),"м",IF((RIGHT(C234,1)="а")+(RIGHT(C234,1)="я")+(RIGHT(C234,1)="ь"),"ж","м"))</f>
        <v>м</v>
      </c>
      <c r="R234" s="58">
        <f>SMALL(E234:M234,1)</f>
        <v>61</v>
      </c>
      <c r="S234" s="59">
        <f>SUMIF(E234:M234,"&lt;200",E234:M234)/P234</f>
        <v>61</v>
      </c>
      <c r="T234" s="60">
        <v>354.14</v>
      </c>
    </row>
    <row r="235" spans="1:20" ht="12.75">
      <c r="A235" s="50">
        <f t="shared" si="3"/>
        <v>234</v>
      </c>
      <c r="B235" s="61"/>
      <c r="C235" s="50" t="s">
        <v>158</v>
      </c>
      <c r="D235" s="50"/>
      <c r="E235" s="54">
        <v>200</v>
      </c>
      <c r="F235" s="54">
        <v>200</v>
      </c>
      <c r="G235" s="54">
        <v>200</v>
      </c>
      <c r="H235" s="54">
        <v>200</v>
      </c>
      <c r="I235" s="54">
        <v>200</v>
      </c>
      <c r="J235" s="62">
        <v>62</v>
      </c>
      <c r="K235" s="54">
        <v>200</v>
      </c>
      <c r="L235" s="54">
        <v>200</v>
      </c>
      <c r="M235" s="54">
        <v>200</v>
      </c>
      <c r="N235" s="55">
        <f>SUM(E235:M235)</f>
        <v>1662</v>
      </c>
      <c r="O235" s="56">
        <f>N235-LARGE(E235:M235,1)-LARGE(E235:M235,2)</f>
        <v>1262</v>
      </c>
      <c r="P235" s="56">
        <f>COUNTIF(E235:M235,"&lt;200")</f>
        <v>1</v>
      </c>
      <c r="Q235" s="57" t="str">
        <f>IF(ISNUMBER(SEARCH("Игорь",C235))+ISNUMBER(SEARCH("Илья",C235))+ISNUMBER(SEARCH("Никита",C235))+ISNUMBER(SEARCH("Данила",C235)),"м",IF((RIGHT(C235,1)="а")+(RIGHT(C235,1)="я")+(RIGHT(C235,1)="ь"),"ж","м"))</f>
        <v>м</v>
      </c>
      <c r="R235" s="58">
        <f>SMALL(E235:M235,1)</f>
        <v>62</v>
      </c>
      <c r="S235" s="59">
        <f>SUMIF(E235:M235,"&lt;200",E235:M235)/P235</f>
        <v>62</v>
      </c>
      <c r="T235" s="60">
        <f>VLOOKUP(C235,'Расчет 6'!$A$1:$D$112,2,FALSE)</f>
        <v>163.65</v>
      </c>
    </row>
    <row r="236" spans="1:20" ht="12.75">
      <c r="A236" s="50">
        <f t="shared" si="3"/>
        <v>235</v>
      </c>
      <c r="B236" s="61"/>
      <c r="C236" s="50" t="s">
        <v>535</v>
      </c>
      <c r="D236" s="50" t="s">
        <v>21</v>
      </c>
      <c r="E236" s="63">
        <v>62</v>
      </c>
      <c r="F236" s="54">
        <v>200</v>
      </c>
      <c r="G236" s="54">
        <v>200</v>
      </c>
      <c r="H236" s="54">
        <v>200</v>
      </c>
      <c r="I236" s="54">
        <v>200</v>
      </c>
      <c r="J236" s="54">
        <v>200</v>
      </c>
      <c r="K236" s="54">
        <v>200</v>
      </c>
      <c r="L236" s="54">
        <v>200</v>
      </c>
      <c r="M236" s="54">
        <v>200</v>
      </c>
      <c r="N236" s="55">
        <f>SUM(E236:M236)</f>
        <v>1662</v>
      </c>
      <c r="O236" s="56">
        <f>N236-LARGE(E236:M236,1)-LARGE(E236:M236,2)</f>
        <v>1262</v>
      </c>
      <c r="P236" s="56">
        <f>COUNTIF(E236:M236,"&lt;200")</f>
        <v>1</v>
      </c>
      <c r="Q236" s="57" t="str">
        <f>IF(ISNUMBER(SEARCH("Игорь",C236))+ISNUMBER(SEARCH("Илья",C236))+ISNUMBER(SEARCH("Никита",C236))+ISNUMBER(SEARCH("Данила",C236)),"м",IF((RIGHT(C236,1)="а")+(RIGHT(C236,1)="я")+(RIGHT(C236,1)="ь"),"ж","м"))</f>
        <v>м</v>
      </c>
      <c r="R236" s="58">
        <f>SMALL(E236:M236,1)</f>
        <v>62</v>
      </c>
      <c r="S236" s="59">
        <f>SUMIF(E236:M236,"&lt;200",E236:M236)/P236</f>
        <v>62</v>
      </c>
      <c r="T236" s="60">
        <v>240.9</v>
      </c>
    </row>
    <row r="237" spans="1:20" ht="12.75">
      <c r="A237" s="50">
        <f t="shared" si="3"/>
        <v>236</v>
      </c>
      <c r="B237" s="61"/>
      <c r="C237" s="50" t="s">
        <v>87</v>
      </c>
      <c r="D237" s="50"/>
      <c r="E237" s="54">
        <v>200</v>
      </c>
      <c r="F237" s="54">
        <v>200</v>
      </c>
      <c r="G237" s="62">
        <v>65</v>
      </c>
      <c r="H237" s="54">
        <v>200</v>
      </c>
      <c r="I237" s="54">
        <v>200</v>
      </c>
      <c r="J237" s="54">
        <v>200</v>
      </c>
      <c r="K237" s="54">
        <v>200</v>
      </c>
      <c r="L237" s="54">
        <v>200</v>
      </c>
      <c r="M237" s="54">
        <v>200</v>
      </c>
      <c r="N237" s="55">
        <f>SUM(E237:M237)</f>
        <v>1665</v>
      </c>
      <c r="O237" s="56">
        <f>N237-LARGE(E237:M237,1)-LARGE(E237:M237,2)</f>
        <v>1265</v>
      </c>
      <c r="P237" s="56">
        <f>COUNTIF(E237:M237,"&lt;200")</f>
        <v>1</v>
      </c>
      <c r="Q237" s="57" t="str">
        <f>IF(ISNUMBER(SEARCH("Игорь",C237))+ISNUMBER(SEARCH("Илья",C237))+ISNUMBER(SEARCH("Никита",C237))+ISNUMBER(SEARCH("Данила",C237)),"м",IF((RIGHT(C237,1)="а")+(RIGHT(C237,1)="я")+(RIGHT(C237,1)="ь"),"ж","м"))</f>
        <v>ж</v>
      </c>
      <c r="R237" s="58">
        <f>SMALL(E237:M237,1)</f>
        <v>65</v>
      </c>
      <c r="S237" s="59">
        <f>SUMIF(E237:M237,"&lt;200",E237:M237)/P237</f>
        <v>65</v>
      </c>
      <c r="T237" s="60">
        <v>240.01</v>
      </c>
    </row>
    <row r="238" spans="1:20" ht="12.75">
      <c r="A238" s="50">
        <f t="shared" si="3"/>
        <v>237</v>
      </c>
      <c r="B238" s="61"/>
      <c r="C238" s="50" t="s">
        <v>484</v>
      </c>
      <c r="D238" s="50"/>
      <c r="E238" s="54">
        <v>200</v>
      </c>
      <c r="F238" s="54">
        <v>200</v>
      </c>
      <c r="G238" s="63">
        <v>67</v>
      </c>
      <c r="H238" s="54">
        <v>200</v>
      </c>
      <c r="I238" s="54">
        <v>200</v>
      </c>
      <c r="J238" s="54">
        <v>200</v>
      </c>
      <c r="K238" s="54">
        <v>200</v>
      </c>
      <c r="L238" s="54">
        <v>200</v>
      </c>
      <c r="M238" s="54">
        <v>200</v>
      </c>
      <c r="N238" s="55">
        <f>SUM(E238:M238)</f>
        <v>1667</v>
      </c>
      <c r="O238" s="56">
        <f>N238-LARGE(E238:M238,1)-LARGE(E238:M238,2)</f>
        <v>1267</v>
      </c>
      <c r="P238" s="56">
        <f>COUNTIF(E238:M238,"&lt;200")</f>
        <v>1</v>
      </c>
      <c r="Q238" s="57" t="str">
        <f>IF(ISNUMBER(SEARCH("Игорь",C238))+ISNUMBER(SEARCH("Илья",C238))+ISNUMBER(SEARCH("Никита",C238))+ISNUMBER(SEARCH("Данила",C238)),"м",IF((RIGHT(C238,1)="а")+(RIGHT(C238,1)="я")+(RIGHT(C238,1)="ь"),"ж","м"))</f>
        <v>м</v>
      </c>
      <c r="R238" s="58">
        <f>SMALL(E238:M238,1)</f>
        <v>67</v>
      </c>
      <c r="S238" s="59">
        <f>SUMIF(E238:M238,"&lt;200",E238:M238)/P238</f>
        <v>67</v>
      </c>
      <c r="T238" s="60">
        <v>268.57</v>
      </c>
    </row>
    <row r="239" spans="1:20" ht="12.75">
      <c r="A239" s="50">
        <f t="shared" si="3"/>
        <v>238</v>
      </c>
      <c r="B239" s="61"/>
      <c r="C239" s="50" t="s">
        <v>22</v>
      </c>
      <c r="D239" s="50" t="s">
        <v>17</v>
      </c>
      <c r="E239" s="63">
        <v>69</v>
      </c>
      <c r="F239" s="54">
        <v>200</v>
      </c>
      <c r="G239" s="54">
        <v>200</v>
      </c>
      <c r="H239" s="54">
        <v>200</v>
      </c>
      <c r="I239" s="54">
        <v>200</v>
      </c>
      <c r="J239" s="54">
        <v>200</v>
      </c>
      <c r="K239" s="54">
        <v>200</v>
      </c>
      <c r="L239" s="54">
        <v>200</v>
      </c>
      <c r="M239" s="54">
        <v>200</v>
      </c>
      <c r="N239" s="55">
        <f>SUM(E239:M239)</f>
        <v>1669</v>
      </c>
      <c r="O239" s="56">
        <f>N239-LARGE(E239:M239,1)-LARGE(E239:M239,2)</f>
        <v>1269</v>
      </c>
      <c r="P239" s="56">
        <f>COUNTIF(E239:M239,"&lt;200")</f>
        <v>1</v>
      </c>
      <c r="Q239" s="57" t="str">
        <f>IF(ISNUMBER(SEARCH("Игорь",C239))+ISNUMBER(SEARCH("Илья",C239))+ISNUMBER(SEARCH("Никита",C239))+ISNUMBER(SEARCH("Данила",C239)),"м",IF((RIGHT(C239,1)="а")+(RIGHT(C239,1)="я")+(RIGHT(C239,1)="ь"),"ж","м"))</f>
        <v>ж</v>
      </c>
      <c r="R239" s="58">
        <f>SMALL(E239:M239,1)</f>
        <v>69</v>
      </c>
      <c r="S239" s="59">
        <f>SUMIF(E239:M239,"&lt;200",E239:M239)/P239</f>
        <v>69</v>
      </c>
      <c r="T239" s="60">
        <v>145.23</v>
      </c>
    </row>
    <row r="240" spans="1:20" ht="12.75">
      <c r="A240" s="50">
        <f t="shared" si="3"/>
        <v>239</v>
      </c>
      <c r="B240" s="61"/>
      <c r="C240" s="50" t="s">
        <v>305</v>
      </c>
      <c r="D240" s="50" t="s">
        <v>109</v>
      </c>
      <c r="E240" s="54">
        <v>200</v>
      </c>
      <c r="F240" s="54">
        <v>200</v>
      </c>
      <c r="G240" s="65">
        <v>147</v>
      </c>
      <c r="H240" s="54">
        <v>200</v>
      </c>
      <c r="I240" s="65">
        <v>122</v>
      </c>
      <c r="J240" s="54">
        <v>200</v>
      </c>
      <c r="K240" s="54">
        <v>200</v>
      </c>
      <c r="L240" s="54">
        <v>200</v>
      </c>
      <c r="M240" s="54">
        <v>200</v>
      </c>
      <c r="N240" s="55">
        <f>SUM(E240:M240)</f>
        <v>1669</v>
      </c>
      <c r="O240" s="56">
        <f>N240-LARGE(E240:M240,1)-LARGE(E240:M240,2)</f>
        <v>1269</v>
      </c>
      <c r="P240" s="56">
        <f>COUNTIF(E240:M240,"&lt;200")</f>
        <v>2</v>
      </c>
      <c r="Q240" s="57" t="str">
        <f>IF(ISNUMBER(SEARCH("Игорь",C240))+ISNUMBER(SEARCH("Илья",C240))+ISNUMBER(SEARCH("Никита",C240))+ISNUMBER(SEARCH("Данила",C240)),"м",IF((RIGHT(C240,1)="а")+(RIGHT(C240,1)="я")+(RIGHT(C240,1)="ь"),"ж","м"))</f>
        <v>м</v>
      </c>
      <c r="R240" s="58">
        <f>SMALL(E240:M240,1)</f>
        <v>122</v>
      </c>
      <c r="S240" s="59">
        <f>SUMIF(E240:M240,"&lt;200",E240:M240)/P240</f>
        <v>134.5</v>
      </c>
      <c r="T240" s="60"/>
    </row>
    <row r="241" spans="1:20" ht="12.75">
      <c r="A241" s="50">
        <f t="shared" si="3"/>
        <v>240</v>
      </c>
      <c r="B241" s="61"/>
      <c r="C241" s="50" t="s">
        <v>233</v>
      </c>
      <c r="D241" s="50" t="s">
        <v>80</v>
      </c>
      <c r="E241" s="63">
        <v>70</v>
      </c>
      <c r="F241" s="54">
        <v>200</v>
      </c>
      <c r="G241" s="54">
        <v>200</v>
      </c>
      <c r="H241" s="54">
        <v>200</v>
      </c>
      <c r="I241" s="54">
        <v>200</v>
      </c>
      <c r="J241" s="54">
        <v>200</v>
      </c>
      <c r="K241" s="54">
        <v>200</v>
      </c>
      <c r="L241" s="54">
        <v>200</v>
      </c>
      <c r="M241" s="54">
        <v>200</v>
      </c>
      <c r="N241" s="55">
        <f>SUM(E241:M241)</f>
        <v>1670</v>
      </c>
      <c r="O241" s="56">
        <f>N241-LARGE(E241:M241,1)-LARGE(E241:M241,2)</f>
        <v>1270</v>
      </c>
      <c r="P241" s="56">
        <f>COUNTIF(E241:M241,"&lt;200")</f>
        <v>1</v>
      </c>
      <c r="Q241" s="57" t="str">
        <f>IF(ISNUMBER(SEARCH("Игорь",C241))+ISNUMBER(SEARCH("Илья",C241))+ISNUMBER(SEARCH("Никита",C241))+ISNUMBER(SEARCH("Данила",C241)),"м",IF((RIGHT(C241,1)="а")+(RIGHT(C241,1)="я")+(RIGHT(C241,1)="ь"),"ж","м"))</f>
        <v>ж</v>
      </c>
      <c r="R241" s="58">
        <f>SMALL(E241:M241,1)</f>
        <v>70</v>
      </c>
      <c r="S241" s="59">
        <f>SUMIF(E241:M241,"&lt;200",E241:M241)/P241</f>
        <v>70</v>
      </c>
      <c r="T241" s="60">
        <v>184.06</v>
      </c>
    </row>
    <row r="242" spans="1:20" ht="12.75">
      <c r="A242" s="50">
        <f t="shared" si="3"/>
        <v>241</v>
      </c>
      <c r="B242" s="61"/>
      <c r="C242" s="50" t="s">
        <v>610</v>
      </c>
      <c r="D242" s="50"/>
      <c r="E242" s="54">
        <v>200</v>
      </c>
      <c r="F242" s="54">
        <v>200</v>
      </c>
      <c r="G242" s="54">
        <v>200</v>
      </c>
      <c r="H242" s="54">
        <v>200</v>
      </c>
      <c r="I242" s="54">
        <v>200</v>
      </c>
      <c r="J242" s="54">
        <v>200</v>
      </c>
      <c r="K242" s="54">
        <v>200</v>
      </c>
      <c r="L242" s="65">
        <v>71</v>
      </c>
      <c r="M242" s="54">
        <v>200</v>
      </c>
      <c r="N242" s="55">
        <f>SUM(E242:M242)</f>
        <v>1671</v>
      </c>
      <c r="O242" s="56">
        <f>N242-LARGE(E242:M242,1)-LARGE(E242:M242,2)</f>
        <v>1271</v>
      </c>
      <c r="P242" s="56">
        <f>COUNTIF(E242:M242,"&lt;200")</f>
        <v>1</v>
      </c>
      <c r="Q242" s="57" t="str">
        <f>IF(ISNUMBER(SEARCH("Игорь",C242))+ISNUMBER(SEARCH("Илья",C242))+ISNUMBER(SEARCH("Никита",C242))+ISNUMBER(SEARCH("Данила",C242)),"м",IF((RIGHT(C242,1)="а")+(RIGHT(C242,1)="я")+(RIGHT(C242,1)="ь"),"ж","м"))</f>
        <v>ж</v>
      </c>
      <c r="R242" s="58">
        <f>SMALL(E242:M242,1)</f>
        <v>71</v>
      </c>
      <c r="S242" s="59">
        <f>SUMIF(E242:M242,"&lt;200",E242:M242)/P242</f>
        <v>71</v>
      </c>
      <c r="T242" s="60">
        <f>VLOOKUP(C242,'Расчет 8'!$A$1:$D$109,2,FALSE)</f>
        <v>97.23</v>
      </c>
    </row>
    <row r="243" spans="1:20" ht="12.75">
      <c r="A243" s="50">
        <f t="shared" si="3"/>
        <v>242</v>
      </c>
      <c r="B243" s="61"/>
      <c r="C243" s="50" t="s">
        <v>249</v>
      </c>
      <c r="D243" s="50" t="s">
        <v>9</v>
      </c>
      <c r="E243" s="63">
        <v>73</v>
      </c>
      <c r="F243" s="54">
        <v>200</v>
      </c>
      <c r="G243" s="54">
        <v>200</v>
      </c>
      <c r="H243" s="54">
        <v>200</v>
      </c>
      <c r="I243" s="54">
        <v>200</v>
      </c>
      <c r="J243" s="54">
        <v>200</v>
      </c>
      <c r="K243" s="54">
        <v>200</v>
      </c>
      <c r="L243" s="54">
        <v>200</v>
      </c>
      <c r="M243" s="54">
        <v>200</v>
      </c>
      <c r="N243" s="55">
        <f>SUM(E243:M243)</f>
        <v>1673</v>
      </c>
      <c r="O243" s="56">
        <f>N243-LARGE(E243:M243,1)-LARGE(E243:M243,2)</f>
        <v>1273</v>
      </c>
      <c r="P243" s="56">
        <f>COUNTIF(E243:M243,"&lt;200")</f>
        <v>1</v>
      </c>
      <c r="Q243" s="57" t="str">
        <f>IF(ISNUMBER(SEARCH("Игорь",C243))+ISNUMBER(SEARCH("Илья",C243))+ISNUMBER(SEARCH("Никита",C243))+ISNUMBER(SEARCH("Данила",C243)),"м",IF((RIGHT(C243,1)="а")+(RIGHT(C243,1)="я")+(RIGHT(C243,1)="ь"),"ж","м"))</f>
        <v>ж</v>
      </c>
      <c r="R243" s="58">
        <f>SMALL(E243:M243,1)</f>
        <v>73</v>
      </c>
      <c r="S243" s="59">
        <f>SUMIF(E243:M243,"&lt;200",E243:M243)/P243</f>
        <v>73</v>
      </c>
      <c r="T243" s="60">
        <v>139.09</v>
      </c>
    </row>
    <row r="244" spans="1:20" ht="12.75">
      <c r="A244" s="50">
        <f t="shared" si="3"/>
        <v>243</v>
      </c>
      <c r="B244" s="61"/>
      <c r="C244" s="50" t="s">
        <v>528</v>
      </c>
      <c r="D244" s="50" t="s">
        <v>11</v>
      </c>
      <c r="E244" s="54">
        <v>200</v>
      </c>
      <c r="F244" s="65">
        <v>128</v>
      </c>
      <c r="G244" s="65">
        <v>145</v>
      </c>
      <c r="H244" s="54">
        <v>200</v>
      </c>
      <c r="I244" s="54">
        <v>200</v>
      </c>
      <c r="J244" s="54">
        <v>200</v>
      </c>
      <c r="K244" s="54">
        <v>200</v>
      </c>
      <c r="L244" s="54">
        <v>200</v>
      </c>
      <c r="M244" s="54">
        <v>200</v>
      </c>
      <c r="N244" s="55">
        <f>SUM(E244:M244)</f>
        <v>1673</v>
      </c>
      <c r="O244" s="56">
        <f>N244-LARGE(E244:M244,1)-LARGE(E244:M244,2)</f>
        <v>1273</v>
      </c>
      <c r="P244" s="56">
        <f>COUNTIF(E244:M244,"&lt;200")</f>
        <v>2</v>
      </c>
      <c r="Q244" s="57" t="str">
        <f>IF(ISNUMBER(SEARCH("Игорь",C244))+ISNUMBER(SEARCH("Илья",C244))+ISNUMBER(SEARCH("Никита",C244))+ISNUMBER(SEARCH("Данила",C244)),"м",IF((RIGHT(C244,1)="а")+(RIGHT(C244,1)="я")+(RIGHT(C244,1)="ь"),"ж","м"))</f>
        <v>м</v>
      </c>
      <c r="R244" s="58">
        <f>SMALL(E244:M244,1)</f>
        <v>128</v>
      </c>
      <c r="S244" s="59">
        <f>SUMIF(E244:M244,"&lt;200",E244:M244)/P244</f>
        <v>136.5</v>
      </c>
      <c r="T244" s="60"/>
    </row>
    <row r="245" spans="1:20" ht="12.75">
      <c r="A245" s="50">
        <f t="shared" si="3"/>
        <v>244</v>
      </c>
      <c r="B245" s="61"/>
      <c r="C245" s="50" t="s">
        <v>611</v>
      </c>
      <c r="D245" s="50"/>
      <c r="E245" s="54">
        <v>200</v>
      </c>
      <c r="F245" s="54">
        <v>200</v>
      </c>
      <c r="G245" s="54">
        <v>200</v>
      </c>
      <c r="H245" s="54">
        <v>200</v>
      </c>
      <c r="I245" s="54">
        <v>200</v>
      </c>
      <c r="J245" s="54">
        <v>200</v>
      </c>
      <c r="K245" s="54">
        <v>200</v>
      </c>
      <c r="L245" s="65">
        <v>75</v>
      </c>
      <c r="M245" s="54">
        <v>200</v>
      </c>
      <c r="N245" s="55">
        <f>SUM(E245:M245)</f>
        <v>1675</v>
      </c>
      <c r="O245" s="56">
        <f>N245-LARGE(E245:M245,1)-LARGE(E245:M245,2)</f>
        <v>1275</v>
      </c>
      <c r="P245" s="56">
        <f>COUNTIF(E245:M245,"&lt;200")</f>
        <v>1</v>
      </c>
      <c r="Q245" s="57" t="str">
        <f>IF(ISNUMBER(SEARCH("Игорь",C245))+ISNUMBER(SEARCH("Илья",C245))+ISNUMBER(SEARCH("Никита",C245))+ISNUMBER(SEARCH("Данила",C245)),"м",IF((RIGHT(C245,1)="а")+(RIGHT(C245,1)="я")+(RIGHT(C245,1)="ь"),"ж","м"))</f>
        <v>м</v>
      </c>
      <c r="R245" s="58">
        <f>SMALL(E245:M245,1)</f>
        <v>75</v>
      </c>
      <c r="S245" s="59">
        <f>SUMIF(E245:M245,"&lt;200",E245:M245)/P245</f>
        <v>75</v>
      </c>
      <c r="T245" s="60">
        <f>VLOOKUP(C245,'Расчет 8'!$A$1:$D$109,2,FALSE)</f>
        <v>124.48</v>
      </c>
    </row>
    <row r="246" spans="1:20" ht="12.75">
      <c r="A246" s="50">
        <f t="shared" si="3"/>
        <v>245</v>
      </c>
      <c r="B246" s="61"/>
      <c r="C246" s="50" t="s">
        <v>540</v>
      </c>
      <c r="D246" s="50" t="s">
        <v>541</v>
      </c>
      <c r="E246" s="63">
        <v>75</v>
      </c>
      <c r="F246" s="54">
        <v>200</v>
      </c>
      <c r="G246" s="54">
        <v>200</v>
      </c>
      <c r="H246" s="54">
        <v>200</v>
      </c>
      <c r="I246" s="54">
        <v>200</v>
      </c>
      <c r="J246" s="54">
        <v>200</v>
      </c>
      <c r="K246" s="54">
        <v>200</v>
      </c>
      <c r="L246" s="54">
        <v>200</v>
      </c>
      <c r="M246" s="54">
        <v>200</v>
      </c>
      <c r="N246" s="55">
        <f>SUM(E246:M246)</f>
        <v>1675</v>
      </c>
      <c r="O246" s="56">
        <f>N246-LARGE(E246:M246,1)-LARGE(E246:M246,2)</f>
        <v>1275</v>
      </c>
      <c r="P246" s="56">
        <f>COUNTIF(E246:M246,"&lt;200")</f>
        <v>1</v>
      </c>
      <c r="Q246" s="57" t="str">
        <f>IF(ISNUMBER(SEARCH("Игорь",C246))+ISNUMBER(SEARCH("Илья",C246))+ISNUMBER(SEARCH("Никита",C246))+ISNUMBER(SEARCH("Данила",C246)),"м",IF((RIGHT(C246,1)="а")+(RIGHT(C246,1)="я")+(RIGHT(C246,1)="ь"),"ж","м"))</f>
        <v>м</v>
      </c>
      <c r="R246" s="58">
        <f>SMALL(E246:M246,1)</f>
        <v>75</v>
      </c>
      <c r="S246" s="59">
        <f>SUMIF(E246:M246,"&lt;200",E246:M246)/P246</f>
        <v>75</v>
      </c>
      <c r="T246" s="60">
        <v>99.68</v>
      </c>
    </row>
    <row r="247" spans="1:20" ht="12.75">
      <c r="A247" s="50">
        <f t="shared" si="3"/>
        <v>246</v>
      </c>
      <c r="B247" s="61"/>
      <c r="C247" s="50" t="s">
        <v>612</v>
      </c>
      <c r="D247" s="50"/>
      <c r="E247" s="54">
        <v>200</v>
      </c>
      <c r="F247" s="54">
        <v>200</v>
      </c>
      <c r="G247" s="54">
        <v>200</v>
      </c>
      <c r="H247" s="54">
        <v>200</v>
      </c>
      <c r="I247" s="54">
        <v>200</v>
      </c>
      <c r="J247" s="54">
        <v>200</v>
      </c>
      <c r="K247" s="54">
        <v>200</v>
      </c>
      <c r="L247" s="65">
        <v>77</v>
      </c>
      <c r="M247" s="54">
        <v>200</v>
      </c>
      <c r="N247" s="55">
        <f>SUM(E247:M247)</f>
        <v>1677</v>
      </c>
      <c r="O247" s="56">
        <f>N247-LARGE(E247:M247,1)-LARGE(E247:M247,2)</f>
        <v>1277</v>
      </c>
      <c r="P247" s="56">
        <f>COUNTIF(E247:M247,"&lt;200")</f>
        <v>1</v>
      </c>
      <c r="Q247" s="57" t="str">
        <f>IF(ISNUMBER(SEARCH("Игорь",C247))+ISNUMBER(SEARCH("Илья",C247))+ISNUMBER(SEARCH("Никита",C247))+ISNUMBER(SEARCH("Данила",C247)),"м",IF((RIGHT(C247,1)="а")+(RIGHT(C247,1)="я")+(RIGHT(C247,1)="ь"),"ж","м"))</f>
        <v>м</v>
      </c>
      <c r="R247" s="58">
        <f>SMALL(E247:M247,1)</f>
        <v>77</v>
      </c>
      <c r="S247" s="59">
        <f>SUMIF(E247:M247,"&lt;200",E247:M247)/P247</f>
        <v>77</v>
      </c>
      <c r="T247" s="60">
        <f>VLOOKUP(C247,'Расчет 8'!$A$1:$D$109,2,FALSE)</f>
        <v>110.91</v>
      </c>
    </row>
    <row r="248" spans="1:20" ht="12.75">
      <c r="A248" s="50">
        <f t="shared" si="3"/>
        <v>247</v>
      </c>
      <c r="B248" s="61"/>
      <c r="C248" s="50" t="s">
        <v>308</v>
      </c>
      <c r="D248" s="50"/>
      <c r="E248" s="54">
        <v>200</v>
      </c>
      <c r="F248" s="54">
        <v>200</v>
      </c>
      <c r="G248" s="54">
        <v>200</v>
      </c>
      <c r="H248" s="54">
        <v>200</v>
      </c>
      <c r="I248" s="54">
        <v>200</v>
      </c>
      <c r="J248" s="63">
        <v>81</v>
      </c>
      <c r="K248" s="54">
        <v>200</v>
      </c>
      <c r="L248" s="54">
        <v>200</v>
      </c>
      <c r="M248" s="54">
        <v>200</v>
      </c>
      <c r="N248" s="55">
        <f>SUM(E248:M248)</f>
        <v>1681</v>
      </c>
      <c r="O248" s="56">
        <f>N248-LARGE(E248:M248,1)-LARGE(E248:M248,2)</f>
        <v>1281</v>
      </c>
      <c r="P248" s="56">
        <f>COUNTIF(E248:M248,"&lt;200")</f>
        <v>1</v>
      </c>
      <c r="Q248" s="57" t="str">
        <f>IF(ISNUMBER(SEARCH("Игорь",C248))+ISNUMBER(SEARCH("Илья",C248))+ISNUMBER(SEARCH("Никита",C248))+ISNUMBER(SEARCH("Данила",C248)),"м",IF((RIGHT(C248,1)="а")+(RIGHT(C248,1)="я")+(RIGHT(C248,1)="ь"),"ж","м"))</f>
        <v>ж</v>
      </c>
      <c r="R248" s="58">
        <f>SMALL(E248:M248,1)</f>
        <v>81</v>
      </c>
      <c r="S248" s="59">
        <f>SUMIF(E248:M248,"&lt;200",E248:M248)/P248</f>
        <v>81</v>
      </c>
      <c r="T248" s="60">
        <f>VLOOKUP(C248,'Расчет 6'!$A$1:$D$112,2,FALSE)</f>
        <v>113.75</v>
      </c>
    </row>
    <row r="249" spans="1:20" ht="12.75">
      <c r="A249" s="50">
        <f t="shared" si="3"/>
        <v>248</v>
      </c>
      <c r="B249" s="61"/>
      <c r="C249" s="50" t="s">
        <v>471</v>
      </c>
      <c r="D249" s="50"/>
      <c r="E249" s="54">
        <v>200</v>
      </c>
      <c r="F249" s="63">
        <v>83</v>
      </c>
      <c r="G249" s="54">
        <v>200</v>
      </c>
      <c r="H249" s="54">
        <v>200</v>
      </c>
      <c r="I249" s="54">
        <v>200</v>
      </c>
      <c r="J249" s="54">
        <v>200</v>
      </c>
      <c r="K249" s="54">
        <v>200</v>
      </c>
      <c r="L249" s="54">
        <v>200</v>
      </c>
      <c r="M249" s="54">
        <v>200</v>
      </c>
      <c r="N249" s="55">
        <f>SUM(E249:M249)</f>
        <v>1683</v>
      </c>
      <c r="O249" s="56">
        <f>N249-LARGE(E249:M249,1)-LARGE(E249:M249,2)</f>
        <v>1283</v>
      </c>
      <c r="P249" s="56">
        <f>COUNTIF(E249:M249,"&lt;200")</f>
        <v>1</v>
      </c>
      <c r="Q249" s="57" t="str">
        <f>IF(ISNUMBER(SEARCH("Игорь",C249))+ISNUMBER(SEARCH("Илья",C249))+ISNUMBER(SEARCH("Никита",C249))+ISNUMBER(SEARCH("Данила",C249)),"м",IF((RIGHT(C249,1)="а")+(RIGHT(C249,1)="я")+(RIGHT(C249,1)="ь"),"ж","м"))</f>
        <v>м</v>
      </c>
      <c r="R249" s="58">
        <f>SMALL(E249:M249,1)</f>
        <v>83</v>
      </c>
      <c r="S249" s="59">
        <f>SUMIF(E249:M249,"&lt;200",E249:M249)/P249</f>
        <v>83</v>
      </c>
      <c r="T249" s="60">
        <v>225</v>
      </c>
    </row>
    <row r="250" spans="1:20" ht="12.75">
      <c r="A250" s="50">
        <f t="shared" si="3"/>
        <v>249</v>
      </c>
      <c r="B250" s="61"/>
      <c r="C250" s="50" t="s">
        <v>549</v>
      </c>
      <c r="D250" s="50" t="s">
        <v>71</v>
      </c>
      <c r="E250" s="65">
        <v>84</v>
      </c>
      <c r="F250" s="54">
        <v>200</v>
      </c>
      <c r="G250" s="54">
        <v>200</v>
      </c>
      <c r="H250" s="54">
        <v>200</v>
      </c>
      <c r="I250" s="54">
        <v>200</v>
      </c>
      <c r="J250" s="54">
        <v>200</v>
      </c>
      <c r="K250" s="54">
        <v>200</v>
      </c>
      <c r="L250" s="54">
        <v>200</v>
      </c>
      <c r="M250" s="54">
        <v>200</v>
      </c>
      <c r="N250" s="55">
        <f>SUM(E250:M250)</f>
        <v>1684</v>
      </c>
      <c r="O250" s="56">
        <f>N250-LARGE(E250:M250,1)-LARGE(E250:M250,2)</f>
        <v>1284</v>
      </c>
      <c r="P250" s="56">
        <f>COUNTIF(E250:M250,"&lt;200")</f>
        <v>1</v>
      </c>
      <c r="Q250" s="57" t="str">
        <f>IF(ISNUMBER(SEARCH("Игорь",C250))+ISNUMBER(SEARCH("Илья",C250))+ISNUMBER(SEARCH("Никита",C250))+ISNUMBER(SEARCH("Данила",C250)),"м",IF((RIGHT(C250,1)="а")+(RIGHT(C250,1)="я")+(RIGHT(C250,1)="ь"),"ж","м"))</f>
        <v>м</v>
      </c>
      <c r="R250" s="58">
        <f>SMALL(E250:M250,1)</f>
        <v>84</v>
      </c>
      <c r="S250" s="59">
        <f>SUMIF(E250:M250,"&lt;200",E250:M250)/P250</f>
        <v>84</v>
      </c>
      <c r="T250" s="60"/>
    </row>
    <row r="251" spans="1:20" ht="12.75">
      <c r="A251" s="50">
        <f t="shared" si="3"/>
        <v>250</v>
      </c>
      <c r="B251" s="61"/>
      <c r="C251" s="50" t="s">
        <v>34</v>
      </c>
      <c r="D251" s="50"/>
      <c r="E251" s="54">
        <v>200</v>
      </c>
      <c r="F251" s="54">
        <v>200</v>
      </c>
      <c r="G251" s="54">
        <v>200</v>
      </c>
      <c r="H251" s="54">
        <v>200</v>
      </c>
      <c r="I251" s="63">
        <v>87</v>
      </c>
      <c r="J251" s="54">
        <v>200</v>
      </c>
      <c r="K251" s="54">
        <v>200</v>
      </c>
      <c r="L251" s="54">
        <v>200</v>
      </c>
      <c r="M251" s="54">
        <v>200</v>
      </c>
      <c r="N251" s="55">
        <f>SUM(E251:M251)</f>
        <v>1687</v>
      </c>
      <c r="O251" s="56">
        <f>N251-LARGE(E251:M251,1)-LARGE(E251:M251,2)</f>
        <v>1287</v>
      </c>
      <c r="P251" s="56">
        <f>COUNTIF(E251:M251,"&lt;200")</f>
        <v>1</v>
      </c>
      <c r="Q251" s="57" t="str">
        <f>IF(ISNUMBER(SEARCH("Игорь",C251))+ISNUMBER(SEARCH("Илья",C251))+ISNUMBER(SEARCH("Никита",C251))+ISNUMBER(SEARCH("Данила",C251)),"м",IF((RIGHT(C251,1)="а")+(RIGHT(C251,1)="я")+(RIGHT(C251,1)="ь"),"ж","м"))</f>
        <v>ж</v>
      </c>
      <c r="R251" s="58">
        <f>SMALL(E251:M251,1)</f>
        <v>87</v>
      </c>
      <c r="S251" s="59">
        <f>SUMIF(E251:M251,"&lt;200",E251:M251)/P251</f>
        <v>87</v>
      </c>
      <c r="T251" s="60">
        <f>VLOOKUP(C251,'V тур (расчет)'!$A$1:$D$91,2,FALSE)</f>
        <v>171.67</v>
      </c>
    </row>
    <row r="252" spans="1:20" ht="12.75">
      <c r="A252" s="50">
        <f t="shared" si="3"/>
        <v>251</v>
      </c>
      <c r="B252" s="61"/>
      <c r="C252" s="50" t="s">
        <v>613</v>
      </c>
      <c r="D252" s="50"/>
      <c r="E252" s="54">
        <v>200</v>
      </c>
      <c r="F252" s="54">
        <v>200</v>
      </c>
      <c r="G252" s="54">
        <v>200</v>
      </c>
      <c r="H252" s="54">
        <v>200</v>
      </c>
      <c r="I252" s="54">
        <v>200</v>
      </c>
      <c r="J252" s="54">
        <v>200</v>
      </c>
      <c r="K252" s="54">
        <v>200</v>
      </c>
      <c r="L252" s="65">
        <v>88</v>
      </c>
      <c r="M252" s="54">
        <v>200</v>
      </c>
      <c r="N252" s="55">
        <f>SUM(E252:M252)</f>
        <v>1688</v>
      </c>
      <c r="O252" s="56">
        <f>N252-LARGE(E252:M252,1)-LARGE(E252:M252,2)</f>
        <v>1288</v>
      </c>
      <c r="P252" s="56">
        <f>COUNTIF(E252:M252,"&lt;200")</f>
        <v>1</v>
      </c>
      <c r="Q252" s="57" t="str">
        <f>IF(ISNUMBER(SEARCH("Игорь",C252))+ISNUMBER(SEARCH("Илья",C252))+ISNUMBER(SEARCH("Никита",C252))+ISNUMBER(SEARCH("Данила",C252)),"м",IF((RIGHT(C252,1)="а")+(RIGHT(C252,1)="я")+(RIGHT(C252,1)="ь"),"ж","м"))</f>
        <v>ж</v>
      </c>
      <c r="R252" s="58">
        <f>SMALL(E252:M252,1)</f>
        <v>88</v>
      </c>
      <c r="S252" s="59">
        <f>SUMIF(E252:M252,"&lt;200",E252:M252)/P252</f>
        <v>88</v>
      </c>
      <c r="T252" s="60">
        <f>VLOOKUP(C252,'Расчет 8'!$A$1:$D$109,2,FALSE)</f>
        <v>80</v>
      </c>
    </row>
    <row r="253" spans="1:20" ht="12.75">
      <c r="A253" s="50">
        <f t="shared" si="3"/>
        <v>252</v>
      </c>
      <c r="B253" s="61"/>
      <c r="C253" s="50" t="s">
        <v>536</v>
      </c>
      <c r="D253" s="50" t="s">
        <v>24</v>
      </c>
      <c r="E253" s="65">
        <v>91</v>
      </c>
      <c r="F253" s="54">
        <v>200</v>
      </c>
      <c r="G253" s="54">
        <v>200</v>
      </c>
      <c r="H253" s="54">
        <v>200</v>
      </c>
      <c r="I253" s="54">
        <v>200</v>
      </c>
      <c r="J253" s="54">
        <v>200</v>
      </c>
      <c r="K253" s="54">
        <v>200</v>
      </c>
      <c r="L253" s="54">
        <v>200</v>
      </c>
      <c r="M253" s="54">
        <v>200</v>
      </c>
      <c r="N253" s="55">
        <f>SUM(E253:M253)</f>
        <v>1691</v>
      </c>
      <c r="O253" s="56">
        <f>N253-LARGE(E253:M253,1)-LARGE(E253:M253,2)</f>
        <v>1291</v>
      </c>
      <c r="P253" s="56">
        <f>COUNTIF(E253:M253,"&lt;200")</f>
        <v>1</v>
      </c>
      <c r="Q253" s="57" t="str">
        <f>IF(ISNUMBER(SEARCH("Игорь",C253))+ISNUMBER(SEARCH("Илья",C253))+ISNUMBER(SEARCH("Никита",C253))+ISNUMBER(SEARCH("Данила",C253)),"м",IF((RIGHT(C253,1)="а")+(RIGHT(C253,1)="я")+(RIGHT(C253,1)="ь"),"ж","м"))</f>
        <v>м</v>
      </c>
      <c r="R253" s="58">
        <f>SMALL(E253:M253,1)</f>
        <v>91</v>
      </c>
      <c r="S253" s="59">
        <f>SUMIF(E253:M253,"&lt;200",E253:M253)/P253</f>
        <v>91</v>
      </c>
      <c r="T253" s="60"/>
    </row>
    <row r="254" spans="1:20" ht="12.75">
      <c r="A254" s="50">
        <f t="shared" si="3"/>
        <v>253</v>
      </c>
      <c r="B254" s="61"/>
      <c r="C254" s="50" t="s">
        <v>474</v>
      </c>
      <c r="D254" s="50"/>
      <c r="E254" s="54">
        <v>200</v>
      </c>
      <c r="F254" s="63">
        <v>93</v>
      </c>
      <c r="G254" s="54">
        <v>200</v>
      </c>
      <c r="H254" s="54">
        <v>200</v>
      </c>
      <c r="I254" s="54">
        <v>200</v>
      </c>
      <c r="J254" s="54">
        <v>200</v>
      </c>
      <c r="K254" s="54">
        <v>200</v>
      </c>
      <c r="L254" s="54">
        <v>200</v>
      </c>
      <c r="M254" s="54">
        <v>200</v>
      </c>
      <c r="N254" s="55">
        <f>SUM(E254:M254)</f>
        <v>1693</v>
      </c>
      <c r="O254" s="56">
        <f>N254-LARGE(E254:M254,1)-LARGE(E254:M254,2)</f>
        <v>1293</v>
      </c>
      <c r="P254" s="56">
        <f>COUNTIF(E254:M254,"&lt;200")</f>
        <v>1</v>
      </c>
      <c r="Q254" s="57" t="str">
        <f>IF(ISNUMBER(SEARCH("Игорь",C254))+ISNUMBER(SEARCH("Илья",C254))+ISNUMBER(SEARCH("Никита",C254))+ISNUMBER(SEARCH("Данила",C254)),"м",IF((RIGHT(C254,1)="а")+(RIGHT(C254,1)="я")+(RIGHT(C254,1)="ь"),"ж","м"))</f>
        <v>м</v>
      </c>
      <c r="R254" s="58">
        <f>SMALL(E254:M254,1)</f>
        <v>93</v>
      </c>
      <c r="S254" s="59">
        <f>SUMIF(E254:M254,"&lt;200",E254:M254)/P254</f>
        <v>93</v>
      </c>
      <c r="T254" s="60">
        <v>164.25</v>
      </c>
    </row>
    <row r="255" spans="1:20" ht="12.75">
      <c r="A255" s="50">
        <f t="shared" si="3"/>
        <v>254</v>
      </c>
      <c r="B255" s="61"/>
      <c r="C255" s="50" t="s">
        <v>545</v>
      </c>
      <c r="D255" s="50" t="s">
        <v>80</v>
      </c>
      <c r="E255" s="65">
        <v>94</v>
      </c>
      <c r="F255" s="54">
        <v>200</v>
      </c>
      <c r="G255" s="54">
        <v>200</v>
      </c>
      <c r="H255" s="54">
        <v>200</v>
      </c>
      <c r="I255" s="54">
        <v>200</v>
      </c>
      <c r="J255" s="54">
        <v>200</v>
      </c>
      <c r="K255" s="54">
        <v>200</v>
      </c>
      <c r="L255" s="54">
        <v>200</v>
      </c>
      <c r="M255" s="54">
        <v>200</v>
      </c>
      <c r="N255" s="55">
        <f>SUM(E255:M255)</f>
        <v>1694</v>
      </c>
      <c r="O255" s="56">
        <f>N255-LARGE(E255:M255,1)-LARGE(E255:M255,2)</f>
        <v>1294</v>
      </c>
      <c r="P255" s="56">
        <f>COUNTIF(E255:M255,"&lt;200")</f>
        <v>1</v>
      </c>
      <c r="Q255" s="57" t="str">
        <f>IF(ISNUMBER(SEARCH("Игорь",C255))+ISNUMBER(SEARCH("Илья",C255))+ISNUMBER(SEARCH("Никита",C255))+ISNUMBER(SEARCH("Данила",C255)),"м",IF((RIGHT(C255,1)="а")+(RIGHT(C255,1)="я")+(RIGHT(C255,1)="ь"),"ж","м"))</f>
        <v>м</v>
      </c>
      <c r="R255" s="58">
        <f>SMALL(E255:M255,1)</f>
        <v>94</v>
      </c>
      <c r="S255" s="59">
        <f>SUMIF(E255:M255,"&lt;200",E255:M255)/P255</f>
        <v>94</v>
      </c>
      <c r="T255" s="60"/>
    </row>
    <row r="256" spans="1:20" ht="12.75">
      <c r="A256" s="50">
        <f t="shared" si="3"/>
        <v>255</v>
      </c>
      <c r="B256" s="61"/>
      <c r="C256" s="50" t="s">
        <v>544</v>
      </c>
      <c r="D256" s="50" t="s">
        <v>80</v>
      </c>
      <c r="E256" s="65">
        <v>95</v>
      </c>
      <c r="F256" s="54">
        <v>200</v>
      </c>
      <c r="G256" s="54">
        <v>200</v>
      </c>
      <c r="H256" s="54">
        <v>200</v>
      </c>
      <c r="I256" s="54">
        <v>200</v>
      </c>
      <c r="J256" s="54">
        <v>200</v>
      </c>
      <c r="K256" s="54">
        <v>200</v>
      </c>
      <c r="L256" s="54">
        <v>200</v>
      </c>
      <c r="M256" s="54">
        <v>200</v>
      </c>
      <c r="N256" s="55">
        <f>SUM(E256:M256)</f>
        <v>1695</v>
      </c>
      <c r="O256" s="56">
        <f>N256-LARGE(E256:M256,1)-LARGE(E256:M256,2)</f>
        <v>1295</v>
      </c>
      <c r="P256" s="56">
        <f>COUNTIF(E256:M256,"&lt;200")</f>
        <v>1</v>
      </c>
      <c r="Q256" s="57" t="str">
        <f>IF(ISNUMBER(SEARCH("Игорь",C256))+ISNUMBER(SEARCH("Илья",C256))+ISNUMBER(SEARCH("Никита",C256))+ISNUMBER(SEARCH("Данила",C256)),"м",IF((RIGHT(C256,1)="а")+(RIGHT(C256,1)="я")+(RIGHT(C256,1)="ь"),"ж","м"))</f>
        <v>м</v>
      </c>
      <c r="R256" s="58">
        <f>SMALL(E256:M256,1)</f>
        <v>95</v>
      </c>
      <c r="S256" s="59">
        <f>SUMIF(E256:M256,"&lt;200",E256:M256)/P256</f>
        <v>95</v>
      </c>
      <c r="T256" s="60"/>
    </row>
    <row r="257" spans="1:20" ht="12.75">
      <c r="A257" s="50">
        <f t="shared" si="3"/>
        <v>256</v>
      </c>
      <c r="B257" s="61"/>
      <c r="C257" s="50" t="s">
        <v>240</v>
      </c>
      <c r="D257" s="50"/>
      <c r="E257" s="54">
        <v>200</v>
      </c>
      <c r="F257" s="54">
        <v>200</v>
      </c>
      <c r="G257" s="63">
        <v>100</v>
      </c>
      <c r="H257" s="54">
        <v>200</v>
      </c>
      <c r="I257" s="54">
        <v>200</v>
      </c>
      <c r="J257" s="54">
        <v>200</v>
      </c>
      <c r="K257" s="54">
        <v>200</v>
      </c>
      <c r="L257" s="54">
        <v>200</v>
      </c>
      <c r="M257" s="54">
        <v>200</v>
      </c>
      <c r="N257" s="55">
        <f>SUM(E257:M257)</f>
        <v>1700</v>
      </c>
      <c r="O257" s="56">
        <f>N257-LARGE(E257:M257,1)-LARGE(E257:M257,2)</f>
        <v>1300</v>
      </c>
      <c r="P257" s="56">
        <f>COUNTIF(E257:M257,"&lt;200")</f>
        <v>1</v>
      </c>
      <c r="Q257" s="57" t="str">
        <f>IF(ISNUMBER(SEARCH("Игорь",C257))+ISNUMBER(SEARCH("Илья",C257))+ISNUMBER(SEARCH("Никита",C257))+ISNUMBER(SEARCH("Данила",C257)),"м",IF((RIGHT(C257,1)="а")+(RIGHT(C257,1)="я")+(RIGHT(C257,1)="ь"),"ж","м"))</f>
        <v>м</v>
      </c>
      <c r="R257" s="58">
        <f>SMALL(E257:M257,1)</f>
        <v>100</v>
      </c>
      <c r="S257" s="59">
        <f>SUMIF(E257:M257,"&lt;200",E257:M257)/P257</f>
        <v>100</v>
      </c>
      <c r="T257" s="60">
        <v>184.98</v>
      </c>
    </row>
    <row r="258" spans="1:20" ht="12.75">
      <c r="A258" s="50">
        <f t="shared" si="3"/>
        <v>257</v>
      </c>
      <c r="B258" s="61"/>
      <c r="C258" s="50" t="s">
        <v>556</v>
      </c>
      <c r="D258" s="50" t="s">
        <v>557</v>
      </c>
      <c r="E258" s="54">
        <v>200</v>
      </c>
      <c r="F258" s="65">
        <v>102</v>
      </c>
      <c r="G258" s="54">
        <v>200</v>
      </c>
      <c r="H258" s="54">
        <v>200</v>
      </c>
      <c r="I258" s="54">
        <v>200</v>
      </c>
      <c r="J258" s="54">
        <v>200</v>
      </c>
      <c r="K258" s="54">
        <v>200</v>
      </c>
      <c r="L258" s="54">
        <v>200</v>
      </c>
      <c r="M258" s="54">
        <v>200</v>
      </c>
      <c r="N258" s="55">
        <f>SUM(E258:M258)</f>
        <v>1702</v>
      </c>
      <c r="O258" s="56">
        <f>N258-LARGE(E258:M258,1)-LARGE(E258:M258,2)</f>
        <v>1302</v>
      </c>
      <c r="P258" s="56">
        <f>COUNTIF(E258:M258,"&lt;200")</f>
        <v>1</v>
      </c>
      <c r="Q258" s="57" t="str">
        <f>IF(ISNUMBER(SEARCH("Игорь",C258))+ISNUMBER(SEARCH("Илья",C258))+ISNUMBER(SEARCH("Никита",C258))+ISNUMBER(SEARCH("Данила",C258)),"м",IF((RIGHT(C258,1)="а")+(RIGHT(C258,1)="я")+(RIGHT(C258,1)="ь"),"ж","м"))</f>
        <v>м</v>
      </c>
      <c r="R258" s="58">
        <f>SMALL(E258:M258,1)</f>
        <v>102</v>
      </c>
      <c r="S258" s="59">
        <f>SUMIF(E258:M258,"&lt;200",E258:M258)/P258</f>
        <v>102</v>
      </c>
      <c r="T258" s="60"/>
    </row>
    <row r="259" spans="1:20" ht="12.75">
      <c r="A259" s="50">
        <f t="shared" si="3"/>
        <v>258</v>
      </c>
      <c r="B259" s="61"/>
      <c r="C259" s="50" t="s">
        <v>542</v>
      </c>
      <c r="D259" s="50" t="s">
        <v>543</v>
      </c>
      <c r="E259" s="54">
        <v>200</v>
      </c>
      <c r="F259" s="65">
        <v>103</v>
      </c>
      <c r="G259" s="54">
        <v>200</v>
      </c>
      <c r="H259" s="54">
        <v>200</v>
      </c>
      <c r="I259" s="54">
        <v>200</v>
      </c>
      <c r="J259" s="54">
        <v>200</v>
      </c>
      <c r="K259" s="54">
        <v>200</v>
      </c>
      <c r="L259" s="54">
        <v>200</v>
      </c>
      <c r="M259" s="54">
        <v>200</v>
      </c>
      <c r="N259" s="55">
        <f>SUM(E259:M259)</f>
        <v>1703</v>
      </c>
      <c r="O259" s="56">
        <f>N259-LARGE(E259:M259,1)-LARGE(E259:M259,2)</f>
        <v>1303</v>
      </c>
      <c r="P259" s="56">
        <f>COUNTIF(E259:M259,"&lt;200")</f>
        <v>1</v>
      </c>
      <c r="Q259" s="57" t="str">
        <f>IF(ISNUMBER(SEARCH("Игорь",C259))+ISNUMBER(SEARCH("Илья",C259))+ISNUMBER(SEARCH("Никита",C259))+ISNUMBER(SEARCH("Данила",C259)),"м",IF((RIGHT(C259,1)="а")+(RIGHT(C259,1)="я")+(RIGHT(C259,1)="ь"),"ж","м"))</f>
        <v>м</v>
      </c>
      <c r="R259" s="58">
        <f>SMALL(E259:M259,1)</f>
        <v>103</v>
      </c>
      <c r="S259" s="59">
        <f>SUMIF(E259:M259,"&lt;200",E259:M259)/P259</f>
        <v>103</v>
      </c>
      <c r="T259" s="60"/>
    </row>
    <row r="260" spans="1:20" ht="12.75">
      <c r="A260" s="50">
        <f t="shared" si="3"/>
        <v>259</v>
      </c>
      <c r="B260" s="61"/>
      <c r="C260" s="50" t="s">
        <v>614</v>
      </c>
      <c r="D260" s="50" t="s">
        <v>615</v>
      </c>
      <c r="E260" s="54">
        <v>200</v>
      </c>
      <c r="F260" s="54">
        <v>200</v>
      </c>
      <c r="G260" s="54">
        <v>200</v>
      </c>
      <c r="H260" s="54">
        <v>200</v>
      </c>
      <c r="I260" s="65">
        <v>103</v>
      </c>
      <c r="J260" s="54">
        <v>200</v>
      </c>
      <c r="K260" s="54">
        <v>200</v>
      </c>
      <c r="L260" s="54">
        <v>200</v>
      </c>
      <c r="M260" s="54">
        <v>200</v>
      </c>
      <c r="N260" s="55">
        <f>SUM(E260:M260)</f>
        <v>1703</v>
      </c>
      <c r="O260" s="56">
        <f>N260-LARGE(E260:M260,1)-LARGE(E260:M260,2)</f>
        <v>1303</v>
      </c>
      <c r="P260" s="56">
        <f>COUNTIF(E260:M260,"&lt;200")</f>
        <v>1</v>
      </c>
      <c r="Q260" s="57" t="str">
        <f>IF(ISNUMBER(SEARCH("Игорь",C260))+ISNUMBER(SEARCH("Илья",C260))+ISNUMBER(SEARCH("Никита",C260))+ISNUMBER(SEARCH("Данила",C260)),"м",IF((RIGHT(C260,1)="а")+(RIGHT(C260,1)="я")+(RIGHT(C260,1)="ь"),"ж","м"))</f>
        <v>м</v>
      </c>
      <c r="R260" s="58">
        <f>SMALL(E260:M260,1)</f>
        <v>103</v>
      </c>
      <c r="S260" s="59">
        <f>SUMIF(E260:M260,"&lt;200",E260:M260)/P260</f>
        <v>103</v>
      </c>
      <c r="T260" s="60"/>
    </row>
    <row r="261" spans="1:20" ht="12.75">
      <c r="A261" s="50">
        <f t="shared" si="3"/>
        <v>260</v>
      </c>
      <c r="B261" s="61"/>
      <c r="C261" s="50" t="s">
        <v>616</v>
      </c>
      <c r="D261" s="50" t="s">
        <v>327</v>
      </c>
      <c r="E261" s="54">
        <v>200</v>
      </c>
      <c r="F261" s="54">
        <v>200</v>
      </c>
      <c r="G261" s="54">
        <v>200</v>
      </c>
      <c r="H261" s="65">
        <v>105</v>
      </c>
      <c r="I261" s="54">
        <v>200</v>
      </c>
      <c r="J261" s="54">
        <v>200</v>
      </c>
      <c r="K261" s="54">
        <v>200</v>
      </c>
      <c r="L261" s="54">
        <v>200</v>
      </c>
      <c r="M261" s="54">
        <v>200</v>
      </c>
      <c r="N261" s="55">
        <f>SUM(E261:M261)</f>
        <v>1705</v>
      </c>
      <c r="O261" s="56">
        <f>N261-LARGE(E261:M261,1)-LARGE(E261:M261,2)</f>
        <v>1305</v>
      </c>
      <c r="P261" s="56">
        <f>COUNTIF(E261:M261,"&lt;200")</f>
        <v>1</v>
      </c>
      <c r="Q261" s="57" t="str">
        <f>IF(ISNUMBER(SEARCH("Игорь",C261))+ISNUMBER(SEARCH("Илья",C261))+ISNUMBER(SEARCH("Никита",C261))+ISNUMBER(SEARCH("Данила",C261)),"м",IF((RIGHT(C261,1)="а")+(RIGHT(C261,1)="я")+(RIGHT(C261,1)="ь"),"ж","м"))</f>
        <v>ж</v>
      </c>
      <c r="R261" s="58">
        <f>SMALL(E261:M261,1)</f>
        <v>105</v>
      </c>
      <c r="S261" s="59">
        <f>SUMIF(E261:M261,"&lt;200",E261:M261)/P261</f>
        <v>105</v>
      </c>
      <c r="T261" s="60"/>
    </row>
    <row r="262" spans="1:20" ht="12.75">
      <c r="A262" s="50">
        <f t="shared" si="3"/>
        <v>261</v>
      </c>
      <c r="B262" s="61"/>
      <c r="C262" s="50" t="s">
        <v>617</v>
      </c>
      <c r="D262" s="50" t="s">
        <v>59</v>
      </c>
      <c r="E262" s="54">
        <v>200</v>
      </c>
      <c r="F262" s="54">
        <v>200</v>
      </c>
      <c r="G262" s="54">
        <v>200</v>
      </c>
      <c r="H262" s="54">
        <v>200</v>
      </c>
      <c r="I262" s="65">
        <v>105</v>
      </c>
      <c r="J262" s="54">
        <v>200</v>
      </c>
      <c r="K262" s="54">
        <v>200</v>
      </c>
      <c r="L262" s="54">
        <v>200</v>
      </c>
      <c r="M262" s="54">
        <v>200</v>
      </c>
      <c r="N262" s="55">
        <f>SUM(E262:M262)</f>
        <v>1705</v>
      </c>
      <c r="O262" s="56">
        <f>N262-LARGE(E262:M262,1)-LARGE(E262:M262,2)</f>
        <v>1305</v>
      </c>
      <c r="P262" s="56">
        <f>COUNTIF(E262:M262,"&lt;200")</f>
        <v>1</v>
      </c>
      <c r="Q262" s="57" t="str">
        <f>IF(ISNUMBER(SEARCH("Игорь",C262))+ISNUMBER(SEARCH("Илья",C262))+ISNUMBER(SEARCH("Никита",C262))+ISNUMBER(SEARCH("Данила",C262)),"м",IF((RIGHT(C262,1)="а")+(RIGHT(C262,1)="я")+(RIGHT(C262,1)="ь"),"ж","м"))</f>
        <v>м</v>
      </c>
      <c r="R262" s="58">
        <f>SMALL(E262:M262,1)</f>
        <v>105</v>
      </c>
      <c r="S262" s="59">
        <f>SUMIF(E262:M262,"&lt;200",E262:M262)/P262</f>
        <v>105</v>
      </c>
      <c r="T262" s="60"/>
    </row>
    <row r="263" spans="1:20" ht="12.75">
      <c r="A263" s="50">
        <f t="shared" si="3"/>
        <v>262</v>
      </c>
      <c r="B263" s="61"/>
      <c r="C263" s="50" t="s">
        <v>618</v>
      </c>
      <c r="D263" s="50"/>
      <c r="E263" s="54">
        <v>200</v>
      </c>
      <c r="F263" s="54">
        <v>200</v>
      </c>
      <c r="G263" s="54">
        <v>200</v>
      </c>
      <c r="H263" s="54">
        <v>200</v>
      </c>
      <c r="I263" s="54">
        <v>200</v>
      </c>
      <c r="J263" s="54">
        <v>200</v>
      </c>
      <c r="K263" s="65">
        <v>110</v>
      </c>
      <c r="L263" s="54">
        <v>200</v>
      </c>
      <c r="M263" s="54">
        <v>200</v>
      </c>
      <c r="N263" s="55">
        <f>SUM(E263:M263)</f>
        <v>1710</v>
      </c>
      <c r="O263" s="56">
        <f>N263-LARGE(E263:M263,1)-LARGE(E263:M263,2)</f>
        <v>1310</v>
      </c>
      <c r="P263" s="56">
        <f>COUNTIF(E263:M263,"&lt;200")</f>
        <v>1</v>
      </c>
      <c r="Q263" s="57" t="str">
        <f>IF(ISNUMBER(SEARCH("Игорь",C263))+ISNUMBER(SEARCH("Илья",C263))+ISNUMBER(SEARCH("Никита",C263))+ISNUMBER(SEARCH("Данила",C263)),"м",IF((RIGHT(C263,1)="а")+(RIGHT(C263,1)="я")+(RIGHT(C263,1)="ь"),"ж","м"))</f>
        <v>м</v>
      </c>
      <c r="R263" s="58">
        <f>SMALL(E263:M263,1)</f>
        <v>110</v>
      </c>
      <c r="S263" s="59">
        <f>SUMIF(E263:M263,"&lt;200",E263:M263)/P263</f>
        <v>110</v>
      </c>
      <c r="T263" s="60">
        <f>VLOOKUP(C263,'Расчет 7'!$A$1:$D$111,2,FALSE)</f>
        <v>75</v>
      </c>
    </row>
    <row r="264" spans="1:20" ht="12.75">
      <c r="A264" s="50">
        <f t="shared" si="3"/>
        <v>263</v>
      </c>
      <c r="B264" s="61"/>
      <c r="C264" s="50" t="s">
        <v>316</v>
      </c>
      <c r="D264" s="50" t="s">
        <v>5</v>
      </c>
      <c r="E264" s="54">
        <v>200</v>
      </c>
      <c r="F264" s="54">
        <v>200</v>
      </c>
      <c r="G264" s="65">
        <v>110</v>
      </c>
      <c r="H264" s="54">
        <v>200</v>
      </c>
      <c r="I264" s="54">
        <v>200</v>
      </c>
      <c r="J264" s="54">
        <v>200</v>
      </c>
      <c r="K264" s="54">
        <v>200</v>
      </c>
      <c r="L264" s="54">
        <v>200</v>
      </c>
      <c r="M264" s="54">
        <v>200</v>
      </c>
      <c r="N264" s="55">
        <f>SUM(E264:M264)</f>
        <v>1710</v>
      </c>
      <c r="O264" s="56">
        <f>N264-LARGE(E264:M264,1)-LARGE(E264:M264,2)</f>
        <v>1310</v>
      </c>
      <c r="P264" s="56">
        <f>COUNTIF(E264:M264,"&lt;200")</f>
        <v>1</v>
      </c>
      <c r="Q264" s="57" t="str">
        <f>IF(ISNUMBER(SEARCH("Игорь",C264))+ISNUMBER(SEARCH("Илья",C264))+ISNUMBER(SEARCH("Никита",C264))+ISNUMBER(SEARCH("Данила",C264)),"м",IF((RIGHT(C264,1)="а")+(RIGHT(C264,1)="я")+(RIGHT(C264,1)="ь"),"ж","м"))</f>
        <v>ж</v>
      </c>
      <c r="R264" s="58">
        <f>SMALL(E264:M264,1)</f>
        <v>110</v>
      </c>
      <c r="S264" s="59">
        <f>SUMIF(E264:M264,"&lt;200",E264:M264)/P264</f>
        <v>110</v>
      </c>
      <c r="T264" s="60"/>
    </row>
    <row r="265" spans="1:20" ht="12.75">
      <c r="A265" s="50">
        <f aca="true" t="shared" si="4" ref="A265:A286">A264+1</f>
        <v>264</v>
      </c>
      <c r="B265" s="61"/>
      <c r="C265" s="50" t="s">
        <v>619</v>
      </c>
      <c r="D265" s="50" t="s">
        <v>327</v>
      </c>
      <c r="E265" s="54">
        <v>200</v>
      </c>
      <c r="F265" s="54">
        <v>200</v>
      </c>
      <c r="G265" s="54">
        <v>200</v>
      </c>
      <c r="H265" s="65">
        <v>113</v>
      </c>
      <c r="I265" s="54">
        <v>200</v>
      </c>
      <c r="J265" s="54">
        <v>200</v>
      </c>
      <c r="K265" s="54">
        <v>200</v>
      </c>
      <c r="L265" s="54">
        <v>200</v>
      </c>
      <c r="M265" s="54">
        <v>200</v>
      </c>
      <c r="N265" s="55">
        <f>SUM(E265:M265)</f>
        <v>1713</v>
      </c>
      <c r="O265" s="56">
        <f>N265-LARGE(E265:M265,1)-LARGE(E265:M265,2)</f>
        <v>1313</v>
      </c>
      <c r="P265" s="56">
        <f>COUNTIF(E265:M265,"&lt;200")</f>
        <v>1</v>
      </c>
      <c r="Q265" s="57" t="str">
        <f>IF(ISNUMBER(SEARCH("Игорь",C265))+ISNUMBER(SEARCH("Илья",C265))+ISNUMBER(SEARCH("Никита",C265))+ISNUMBER(SEARCH("Данила",C265)),"м",IF((RIGHT(C265,1)="а")+(RIGHT(C265,1)="я")+(RIGHT(C265,1)="ь"),"ж","м"))</f>
        <v>м</v>
      </c>
      <c r="R265" s="58">
        <f>SMALL(E265:M265,1)</f>
        <v>113</v>
      </c>
      <c r="S265" s="59">
        <f>SUMIF(E265:M265,"&lt;200",E265:M265)/P265</f>
        <v>113</v>
      </c>
      <c r="T265" s="60"/>
    </row>
    <row r="266" spans="1:20" ht="12.75">
      <c r="A266" s="50">
        <f t="shared" si="4"/>
        <v>265</v>
      </c>
      <c r="B266" s="61"/>
      <c r="C266" s="50" t="s">
        <v>554</v>
      </c>
      <c r="D266" s="50" t="s">
        <v>80</v>
      </c>
      <c r="E266" s="54">
        <v>200</v>
      </c>
      <c r="F266" s="65">
        <v>114</v>
      </c>
      <c r="G266" s="54">
        <v>200</v>
      </c>
      <c r="H266" s="54">
        <v>200</v>
      </c>
      <c r="I266" s="54">
        <v>200</v>
      </c>
      <c r="J266" s="54">
        <v>200</v>
      </c>
      <c r="K266" s="54">
        <v>200</v>
      </c>
      <c r="L266" s="54">
        <v>200</v>
      </c>
      <c r="M266" s="54">
        <v>200</v>
      </c>
      <c r="N266" s="55">
        <f>SUM(E266:M266)</f>
        <v>1714</v>
      </c>
      <c r="O266" s="56">
        <f>N266-LARGE(E266:M266,1)-LARGE(E266:M266,2)</f>
        <v>1314</v>
      </c>
      <c r="P266" s="56">
        <f>COUNTIF(E266:M266,"&lt;200")</f>
        <v>1</v>
      </c>
      <c r="Q266" s="57" t="str">
        <f>IF(ISNUMBER(SEARCH("Игорь",C266))+ISNUMBER(SEARCH("Илья",C266))+ISNUMBER(SEARCH("Никита",C266))+ISNUMBER(SEARCH("Данила",C266)),"м",IF((RIGHT(C266,1)="а")+(RIGHT(C266,1)="я")+(RIGHT(C266,1)="ь"),"ж","м"))</f>
        <v>ж</v>
      </c>
      <c r="R266" s="58">
        <f>SMALL(E266:M266,1)</f>
        <v>114</v>
      </c>
      <c r="S266" s="59">
        <f>SUMIF(E266:M266,"&lt;200",E266:M266)/P266</f>
        <v>114</v>
      </c>
      <c r="T266" s="60"/>
    </row>
    <row r="267" spans="1:20" ht="12.75">
      <c r="A267" s="50">
        <f t="shared" si="4"/>
        <v>266</v>
      </c>
      <c r="B267" s="61"/>
      <c r="C267" s="50" t="s">
        <v>620</v>
      </c>
      <c r="D267" s="50" t="s">
        <v>327</v>
      </c>
      <c r="E267" s="54">
        <v>200</v>
      </c>
      <c r="F267" s="54">
        <v>200</v>
      </c>
      <c r="G267" s="54">
        <v>200</v>
      </c>
      <c r="H267" s="65">
        <v>114</v>
      </c>
      <c r="I267" s="54">
        <v>200</v>
      </c>
      <c r="J267" s="54">
        <v>200</v>
      </c>
      <c r="K267" s="54">
        <v>200</v>
      </c>
      <c r="L267" s="54">
        <v>200</v>
      </c>
      <c r="M267" s="54">
        <v>200</v>
      </c>
      <c r="N267" s="55">
        <f>SUM(E267:M267)</f>
        <v>1714</v>
      </c>
      <c r="O267" s="56">
        <f>N267-LARGE(E267:M267,1)-LARGE(E267:M267,2)</f>
        <v>1314</v>
      </c>
      <c r="P267" s="56">
        <f>COUNTIF(E267:M267,"&lt;200")</f>
        <v>1</v>
      </c>
      <c r="Q267" s="57" t="str">
        <f>IF(ISNUMBER(SEARCH("Игорь",C267))+ISNUMBER(SEARCH("Илья",C267))+ISNUMBER(SEARCH("Никита",C267))+ISNUMBER(SEARCH("Данила",C267)),"м",IF((RIGHT(C267,1)="а")+(RIGHT(C267,1)="я")+(RIGHT(C267,1)="ь"),"ж","м"))</f>
        <v>м</v>
      </c>
      <c r="R267" s="58">
        <f>SMALL(E267:M267,1)</f>
        <v>114</v>
      </c>
      <c r="S267" s="59">
        <f>SUMIF(E267:M267,"&lt;200",E267:M267)/P267</f>
        <v>114</v>
      </c>
      <c r="T267" s="60"/>
    </row>
    <row r="268" spans="1:20" ht="12.75">
      <c r="A268" s="50">
        <f t="shared" si="4"/>
        <v>267</v>
      </c>
      <c r="B268" s="61"/>
      <c r="C268" s="50" t="s">
        <v>621</v>
      </c>
      <c r="D268" s="50" t="s">
        <v>327</v>
      </c>
      <c r="E268" s="54">
        <v>200</v>
      </c>
      <c r="F268" s="54">
        <v>200</v>
      </c>
      <c r="G268" s="54">
        <v>200</v>
      </c>
      <c r="H268" s="65">
        <v>115</v>
      </c>
      <c r="I268" s="54">
        <v>200</v>
      </c>
      <c r="J268" s="54">
        <v>200</v>
      </c>
      <c r="K268" s="54">
        <v>200</v>
      </c>
      <c r="L268" s="54">
        <v>200</v>
      </c>
      <c r="M268" s="54">
        <v>200</v>
      </c>
      <c r="N268" s="55">
        <f>SUM(E268:M268)</f>
        <v>1715</v>
      </c>
      <c r="O268" s="56">
        <f>N268-LARGE(E268:M268,1)-LARGE(E268:M268,2)</f>
        <v>1315</v>
      </c>
      <c r="P268" s="56">
        <f>COUNTIF(E268:M268,"&lt;200")</f>
        <v>1</v>
      </c>
      <c r="Q268" s="57" t="str">
        <f>IF(ISNUMBER(SEARCH("Игорь",C268))+ISNUMBER(SEARCH("Илья",C268))+ISNUMBER(SEARCH("Никита",C268))+ISNUMBER(SEARCH("Данила",C268)),"м",IF((RIGHT(C268,1)="а")+(RIGHT(C268,1)="я")+(RIGHT(C268,1)="ь"),"ж","м"))</f>
        <v>ж</v>
      </c>
      <c r="R268" s="58">
        <f>SMALL(E268:M268,1)</f>
        <v>115</v>
      </c>
      <c r="S268" s="59">
        <f>SUMIF(E268:M268,"&lt;200",E268:M268)/P268</f>
        <v>115</v>
      </c>
      <c r="T268" s="60"/>
    </row>
    <row r="269" spans="1:20" ht="12.75">
      <c r="A269" s="50">
        <f t="shared" si="4"/>
        <v>268</v>
      </c>
      <c r="B269" s="61"/>
      <c r="C269" s="50" t="s">
        <v>622</v>
      </c>
      <c r="D269" s="50" t="s">
        <v>508</v>
      </c>
      <c r="E269" s="54">
        <v>200</v>
      </c>
      <c r="F269" s="54">
        <v>200</v>
      </c>
      <c r="G269" s="54">
        <v>200</v>
      </c>
      <c r="H269" s="65">
        <v>116</v>
      </c>
      <c r="I269" s="54">
        <v>200</v>
      </c>
      <c r="J269" s="54">
        <v>200</v>
      </c>
      <c r="K269" s="54">
        <v>200</v>
      </c>
      <c r="L269" s="54">
        <v>200</v>
      </c>
      <c r="M269" s="54">
        <v>200</v>
      </c>
      <c r="N269" s="55">
        <f>SUM(E269:M269)</f>
        <v>1716</v>
      </c>
      <c r="O269" s="56">
        <f>N269-LARGE(E269:M269,1)-LARGE(E269:M269,2)</f>
        <v>1316</v>
      </c>
      <c r="P269" s="56">
        <f>COUNTIF(E269:M269,"&lt;200")</f>
        <v>1</v>
      </c>
      <c r="Q269" s="57" t="str">
        <f>IF(ISNUMBER(SEARCH("Игорь",C269))+ISNUMBER(SEARCH("Илья",C269))+ISNUMBER(SEARCH("Никита",C269))+ISNUMBER(SEARCH("Данила",C269)),"м",IF((RIGHT(C269,1)="а")+(RIGHT(C269,1)="я")+(RIGHT(C269,1)="ь"),"ж","м"))</f>
        <v>м</v>
      </c>
      <c r="R269" s="58">
        <f>SMALL(E269:M269,1)</f>
        <v>116</v>
      </c>
      <c r="S269" s="59">
        <f>SUMIF(E269:M269,"&lt;200",E269:M269)/P269</f>
        <v>116</v>
      </c>
      <c r="T269" s="60"/>
    </row>
    <row r="270" spans="1:20" ht="12.75">
      <c r="A270" s="50">
        <f t="shared" si="4"/>
        <v>269</v>
      </c>
      <c r="B270" s="61"/>
      <c r="C270" s="50" t="s">
        <v>623</v>
      </c>
      <c r="D270" s="50" t="s">
        <v>624</v>
      </c>
      <c r="E270" s="54">
        <v>200</v>
      </c>
      <c r="F270" s="54">
        <v>200</v>
      </c>
      <c r="G270" s="54">
        <v>200</v>
      </c>
      <c r="H270" s="65">
        <v>117</v>
      </c>
      <c r="I270" s="54">
        <v>200</v>
      </c>
      <c r="J270" s="54">
        <v>200</v>
      </c>
      <c r="K270" s="54">
        <v>200</v>
      </c>
      <c r="L270" s="54">
        <v>200</v>
      </c>
      <c r="M270" s="54">
        <v>200</v>
      </c>
      <c r="N270" s="55">
        <f>SUM(E270:M270)</f>
        <v>1717</v>
      </c>
      <c r="O270" s="56">
        <f>N270-LARGE(E270:M270,1)-LARGE(E270:M270,2)</f>
        <v>1317</v>
      </c>
      <c r="P270" s="56">
        <f>COUNTIF(E270:M270,"&lt;200")</f>
        <v>1</v>
      </c>
      <c r="Q270" s="57" t="str">
        <f>IF(ISNUMBER(SEARCH("Игорь",C270))+ISNUMBER(SEARCH("Илья",C270))+ISNUMBER(SEARCH("Никита",C270))+ISNUMBER(SEARCH("Данила",C270)),"м",IF((RIGHT(C270,1)="а")+(RIGHT(C270,1)="я")+(RIGHT(C270,1)="ь"),"ж","м"))</f>
        <v>м</v>
      </c>
      <c r="R270" s="58">
        <f>SMALL(E270:M270,1)</f>
        <v>117</v>
      </c>
      <c r="S270" s="59">
        <f>SUMIF(E270:M270,"&lt;200",E270:M270)/P270</f>
        <v>117</v>
      </c>
      <c r="T270" s="60"/>
    </row>
    <row r="271" spans="1:20" ht="12.75">
      <c r="A271" s="50">
        <f t="shared" si="4"/>
        <v>270</v>
      </c>
      <c r="B271" s="61"/>
      <c r="C271" s="50" t="s">
        <v>91</v>
      </c>
      <c r="D271" s="50" t="s">
        <v>63</v>
      </c>
      <c r="E271" s="54">
        <v>200</v>
      </c>
      <c r="F271" s="54">
        <v>200</v>
      </c>
      <c r="G271" s="65">
        <v>117</v>
      </c>
      <c r="H271" s="54">
        <v>200</v>
      </c>
      <c r="I271" s="54">
        <v>200</v>
      </c>
      <c r="J271" s="54">
        <v>200</v>
      </c>
      <c r="K271" s="54">
        <v>200</v>
      </c>
      <c r="L271" s="54">
        <v>200</v>
      </c>
      <c r="M271" s="54">
        <v>200</v>
      </c>
      <c r="N271" s="55">
        <f>SUM(E271:M271)</f>
        <v>1717</v>
      </c>
      <c r="O271" s="56">
        <f>N271-LARGE(E271:M271,1)-LARGE(E271:M271,2)</f>
        <v>1317</v>
      </c>
      <c r="P271" s="56">
        <f>COUNTIF(E271:M271,"&lt;200")</f>
        <v>1</v>
      </c>
      <c r="Q271" s="57" t="str">
        <f>IF(ISNUMBER(SEARCH("Игорь",C271))+ISNUMBER(SEARCH("Илья",C271))+ISNUMBER(SEARCH("Никита",C271))+ISNUMBER(SEARCH("Данила",C271)),"м",IF((RIGHT(C271,1)="а")+(RIGHT(C271,1)="я")+(RIGHT(C271,1)="ь"),"ж","м"))</f>
        <v>м</v>
      </c>
      <c r="R271" s="58">
        <f>SMALL(E271:M271,1)</f>
        <v>117</v>
      </c>
      <c r="S271" s="59">
        <f>SUMIF(E271:M271,"&lt;200",E271:M271)/P271</f>
        <v>117</v>
      </c>
      <c r="T271" s="60"/>
    </row>
    <row r="272" spans="1:20" ht="12.75">
      <c r="A272" s="50">
        <f t="shared" si="4"/>
        <v>271</v>
      </c>
      <c r="B272" s="61"/>
      <c r="C272" s="50" t="s">
        <v>558</v>
      </c>
      <c r="D272" s="50" t="s">
        <v>5</v>
      </c>
      <c r="E272" s="54">
        <v>200</v>
      </c>
      <c r="F272" s="65">
        <v>118</v>
      </c>
      <c r="G272" s="54">
        <v>200</v>
      </c>
      <c r="H272" s="54">
        <v>200</v>
      </c>
      <c r="I272" s="54">
        <v>200</v>
      </c>
      <c r="J272" s="54">
        <v>200</v>
      </c>
      <c r="K272" s="54">
        <v>200</v>
      </c>
      <c r="L272" s="54">
        <v>200</v>
      </c>
      <c r="M272" s="54">
        <v>200</v>
      </c>
      <c r="N272" s="55">
        <f>SUM(E272:M272)</f>
        <v>1718</v>
      </c>
      <c r="O272" s="56">
        <f>N272-LARGE(E272:M272,1)-LARGE(E272:M272,2)</f>
        <v>1318</v>
      </c>
      <c r="P272" s="56">
        <f>COUNTIF(E272:M272,"&lt;200")</f>
        <v>1</v>
      </c>
      <c r="Q272" s="57" t="str">
        <f>IF(ISNUMBER(SEARCH("Игорь",C272))+ISNUMBER(SEARCH("Илья",C272))+ISNUMBER(SEARCH("Никита",C272))+ISNUMBER(SEARCH("Данила",C272)),"м",IF((RIGHT(C272,1)="а")+(RIGHT(C272,1)="я")+(RIGHT(C272,1)="ь"),"ж","м"))</f>
        <v>ж</v>
      </c>
      <c r="R272" s="58">
        <f>SMALL(E272:M272,1)</f>
        <v>118</v>
      </c>
      <c r="S272" s="59">
        <f>SUMIF(E272:M272,"&lt;200",E272:M272)/P272</f>
        <v>118</v>
      </c>
      <c r="T272" s="60"/>
    </row>
    <row r="273" spans="1:20" ht="12.75">
      <c r="A273" s="50">
        <f t="shared" si="4"/>
        <v>272</v>
      </c>
      <c r="B273" s="61"/>
      <c r="C273" s="50" t="s">
        <v>625</v>
      </c>
      <c r="D273" s="50" t="s">
        <v>327</v>
      </c>
      <c r="E273" s="54">
        <v>200</v>
      </c>
      <c r="F273" s="54">
        <v>200</v>
      </c>
      <c r="G273" s="54">
        <v>200</v>
      </c>
      <c r="H273" s="65">
        <v>119</v>
      </c>
      <c r="I273" s="54">
        <v>200</v>
      </c>
      <c r="J273" s="54">
        <v>200</v>
      </c>
      <c r="K273" s="54">
        <v>200</v>
      </c>
      <c r="L273" s="54">
        <v>200</v>
      </c>
      <c r="M273" s="54">
        <v>200</v>
      </c>
      <c r="N273" s="55">
        <f>SUM(E273:M273)</f>
        <v>1719</v>
      </c>
      <c r="O273" s="56">
        <f>N273-LARGE(E273:M273,1)-LARGE(E273:M273,2)</f>
        <v>1319</v>
      </c>
      <c r="P273" s="56">
        <f>COUNTIF(E273:M273,"&lt;200")</f>
        <v>1</v>
      </c>
      <c r="Q273" s="57" t="str">
        <f>IF(ISNUMBER(SEARCH("Игорь",C273))+ISNUMBER(SEARCH("Илья",C273))+ISNUMBER(SEARCH("Никита",C273))+ISNUMBER(SEARCH("Данила",C273)),"м",IF((RIGHT(C273,1)="а")+(RIGHT(C273,1)="я")+(RIGHT(C273,1)="ь"),"ж","м"))</f>
        <v>м</v>
      </c>
      <c r="R273" s="58">
        <f>SMALL(E273:M273,1)</f>
        <v>119</v>
      </c>
      <c r="S273" s="59">
        <f>SUMIF(E273:M273,"&lt;200",E273:M273)/P273</f>
        <v>119</v>
      </c>
      <c r="T273" s="60"/>
    </row>
    <row r="274" spans="1:20" ht="12.75">
      <c r="A274" s="50">
        <f t="shared" si="4"/>
        <v>273</v>
      </c>
      <c r="B274" s="61"/>
      <c r="C274" s="50" t="s">
        <v>626</v>
      </c>
      <c r="D274" s="50" t="s">
        <v>513</v>
      </c>
      <c r="E274" s="54">
        <v>200</v>
      </c>
      <c r="F274" s="54">
        <v>200</v>
      </c>
      <c r="G274" s="65">
        <v>120</v>
      </c>
      <c r="H274" s="54">
        <v>200</v>
      </c>
      <c r="I274" s="54">
        <v>200</v>
      </c>
      <c r="J274" s="54">
        <v>200</v>
      </c>
      <c r="K274" s="54">
        <v>200</v>
      </c>
      <c r="L274" s="54">
        <v>200</v>
      </c>
      <c r="M274" s="54">
        <v>200</v>
      </c>
      <c r="N274" s="55">
        <f>SUM(E274:M274)</f>
        <v>1720</v>
      </c>
      <c r="O274" s="56">
        <f>N274-LARGE(E274:M274,1)-LARGE(E274:M274,2)</f>
        <v>1320</v>
      </c>
      <c r="P274" s="56">
        <f>COUNTIF(E274:M274,"&lt;200")</f>
        <v>1</v>
      </c>
      <c r="Q274" s="57" t="str">
        <f>IF(ISNUMBER(SEARCH("Игорь",C274))+ISNUMBER(SEARCH("Илья",C274))+ISNUMBER(SEARCH("Никита",C274))+ISNUMBER(SEARCH("Данила",C274)),"м",IF((RIGHT(C274,1)="а")+(RIGHT(C274,1)="я")+(RIGHT(C274,1)="ь"),"ж","м"))</f>
        <v>ж</v>
      </c>
      <c r="R274" s="58">
        <f>SMALL(E274:M274,1)</f>
        <v>120</v>
      </c>
      <c r="S274" s="59">
        <f>SUMIF(E274:M274,"&lt;200",E274:M274)/P274</f>
        <v>120</v>
      </c>
      <c r="T274" s="60"/>
    </row>
    <row r="275" spans="1:20" ht="12.75">
      <c r="A275" s="50">
        <f t="shared" si="4"/>
        <v>274</v>
      </c>
      <c r="B275" s="61"/>
      <c r="C275" s="50" t="s">
        <v>228</v>
      </c>
      <c r="D275" s="50" t="s">
        <v>63</v>
      </c>
      <c r="E275" s="54">
        <v>200</v>
      </c>
      <c r="F275" s="54">
        <v>200</v>
      </c>
      <c r="G275" s="65">
        <v>121</v>
      </c>
      <c r="H275" s="54">
        <v>200</v>
      </c>
      <c r="I275" s="54">
        <v>200</v>
      </c>
      <c r="J275" s="54">
        <v>200</v>
      </c>
      <c r="K275" s="54">
        <v>200</v>
      </c>
      <c r="L275" s="54">
        <v>200</v>
      </c>
      <c r="M275" s="54">
        <v>200</v>
      </c>
      <c r="N275" s="55">
        <f>SUM(E275:M275)</f>
        <v>1721</v>
      </c>
      <c r="O275" s="56">
        <f>N275-LARGE(E275:M275,1)-LARGE(E275:M275,2)</f>
        <v>1321</v>
      </c>
      <c r="P275" s="56">
        <f>COUNTIF(E275:M275,"&lt;200")</f>
        <v>1</v>
      </c>
      <c r="Q275" s="57" t="str">
        <f>IF(ISNUMBER(SEARCH("Игорь",C275))+ISNUMBER(SEARCH("Илья",C275))+ISNUMBER(SEARCH("Никита",C275))+ISNUMBER(SEARCH("Данила",C275)),"м",IF((RIGHT(C275,1)="а")+(RIGHT(C275,1)="я")+(RIGHT(C275,1)="ь"),"ж","м"))</f>
        <v>м</v>
      </c>
      <c r="R275" s="58">
        <f>SMALL(E275:M275,1)</f>
        <v>121</v>
      </c>
      <c r="S275" s="59">
        <f>SUMIF(E275:M275,"&lt;200",E275:M275)/P275</f>
        <v>121</v>
      </c>
      <c r="T275" s="60"/>
    </row>
    <row r="276" spans="1:20" ht="12.75">
      <c r="A276" s="50">
        <f t="shared" si="4"/>
        <v>275</v>
      </c>
      <c r="B276" s="61"/>
      <c r="C276" s="50" t="s">
        <v>546</v>
      </c>
      <c r="D276" s="50"/>
      <c r="E276" s="54">
        <v>200</v>
      </c>
      <c r="F276" s="65">
        <v>123</v>
      </c>
      <c r="G276" s="54">
        <v>200</v>
      </c>
      <c r="H276" s="54">
        <v>200</v>
      </c>
      <c r="I276" s="54">
        <v>200</v>
      </c>
      <c r="J276" s="54">
        <v>200</v>
      </c>
      <c r="K276" s="54">
        <v>200</v>
      </c>
      <c r="L276" s="54">
        <v>200</v>
      </c>
      <c r="M276" s="54">
        <v>200</v>
      </c>
      <c r="N276" s="55">
        <f>SUM(E276:M276)</f>
        <v>1723</v>
      </c>
      <c r="O276" s="56">
        <f>N276-LARGE(E276:M276,1)-LARGE(E276:M276,2)</f>
        <v>1323</v>
      </c>
      <c r="P276" s="56">
        <f>COUNTIF(E276:M276,"&lt;200")</f>
        <v>1</v>
      </c>
      <c r="Q276" s="57" t="str">
        <f>IF(ISNUMBER(SEARCH("Игорь",C276))+ISNUMBER(SEARCH("Илья",C276))+ISNUMBER(SEARCH("Никита",C276))+ISNUMBER(SEARCH("Данила",C276)),"м",IF((RIGHT(C276,1)="а")+(RIGHT(C276,1)="я")+(RIGHT(C276,1)="ь"),"ж","м"))</f>
        <v>ж</v>
      </c>
      <c r="R276" s="58">
        <f>SMALL(E276:M276,1)</f>
        <v>123</v>
      </c>
      <c r="S276" s="59">
        <f>SUMIF(E276:M276,"&lt;200",E276:M276)/P276</f>
        <v>123</v>
      </c>
      <c r="T276" s="60"/>
    </row>
    <row r="277" spans="1:20" ht="12.75">
      <c r="A277" s="50">
        <f t="shared" si="4"/>
        <v>276</v>
      </c>
      <c r="B277" s="61"/>
      <c r="C277" s="50" t="s">
        <v>179</v>
      </c>
      <c r="D277" s="50" t="s">
        <v>553</v>
      </c>
      <c r="E277" s="54">
        <v>200</v>
      </c>
      <c r="F277" s="65">
        <v>124</v>
      </c>
      <c r="G277" s="54">
        <v>200</v>
      </c>
      <c r="H277" s="54">
        <v>200</v>
      </c>
      <c r="I277" s="54">
        <v>200</v>
      </c>
      <c r="J277" s="54">
        <v>200</v>
      </c>
      <c r="K277" s="54">
        <v>200</v>
      </c>
      <c r="L277" s="54">
        <v>200</v>
      </c>
      <c r="M277" s="54">
        <v>200</v>
      </c>
      <c r="N277" s="55">
        <f>SUM(E277:M277)</f>
        <v>1724</v>
      </c>
      <c r="O277" s="56">
        <f>N277-LARGE(E277:M277,1)-LARGE(E277:M277,2)</f>
        <v>1324</v>
      </c>
      <c r="P277" s="56">
        <f>COUNTIF(E277:M277,"&lt;200")</f>
        <v>1</v>
      </c>
      <c r="Q277" s="57" t="str">
        <f>IF(ISNUMBER(SEARCH("Игорь",C277))+ISNUMBER(SEARCH("Илья",C277))+ISNUMBER(SEARCH("Никита",C277))+ISNUMBER(SEARCH("Данила",C277)),"м",IF((RIGHT(C277,1)="а")+(RIGHT(C277,1)="я")+(RIGHT(C277,1)="ь"),"ж","м"))</f>
        <v>м</v>
      </c>
      <c r="R277" s="58">
        <f>SMALL(E277:M277,1)</f>
        <v>124</v>
      </c>
      <c r="S277" s="59">
        <f>SUMIF(E277:M277,"&lt;200",E277:M277)/P277</f>
        <v>124</v>
      </c>
      <c r="T277" s="60"/>
    </row>
    <row r="278" spans="1:20" ht="12.75">
      <c r="A278" s="50">
        <f t="shared" si="4"/>
        <v>277</v>
      </c>
      <c r="B278" s="61"/>
      <c r="C278" s="50" t="s">
        <v>627</v>
      </c>
      <c r="D278" s="50" t="s">
        <v>109</v>
      </c>
      <c r="E278" s="54">
        <v>200</v>
      </c>
      <c r="F278" s="54">
        <v>200</v>
      </c>
      <c r="G278" s="65">
        <v>126</v>
      </c>
      <c r="H278" s="54">
        <v>200</v>
      </c>
      <c r="I278" s="54">
        <v>200</v>
      </c>
      <c r="J278" s="54">
        <v>200</v>
      </c>
      <c r="K278" s="54">
        <v>200</v>
      </c>
      <c r="L278" s="54">
        <v>200</v>
      </c>
      <c r="M278" s="54">
        <v>200</v>
      </c>
      <c r="N278" s="55">
        <f>SUM(E278:M278)</f>
        <v>1726</v>
      </c>
      <c r="O278" s="56">
        <f>N278-LARGE(E278:M278,1)-LARGE(E278:M278,2)</f>
        <v>1326</v>
      </c>
      <c r="P278" s="56">
        <f>COUNTIF(E278:M278,"&lt;200")</f>
        <v>1</v>
      </c>
      <c r="Q278" s="57" t="str">
        <f>IF(ISNUMBER(SEARCH("Игорь",C278))+ISNUMBER(SEARCH("Илья",C278))+ISNUMBER(SEARCH("Никита",C278))+ISNUMBER(SEARCH("Данила",C278)),"м",IF((RIGHT(C278,1)="а")+(RIGHT(C278,1)="я")+(RIGHT(C278,1)="ь"),"ж","м"))</f>
        <v>ж</v>
      </c>
      <c r="R278" s="58">
        <f>SMALL(E278:M278,1)</f>
        <v>126</v>
      </c>
      <c r="S278" s="59">
        <f>SUMIF(E278:M278,"&lt;200",E278:M278)/P278</f>
        <v>126</v>
      </c>
      <c r="T278" s="60"/>
    </row>
    <row r="279" spans="1:20" ht="12.75">
      <c r="A279" s="50">
        <f t="shared" si="4"/>
        <v>278</v>
      </c>
      <c r="B279" s="61"/>
      <c r="C279" s="50" t="s">
        <v>209</v>
      </c>
      <c r="D279" s="50" t="s">
        <v>24</v>
      </c>
      <c r="E279" s="54">
        <v>200</v>
      </c>
      <c r="F279" s="54">
        <v>200</v>
      </c>
      <c r="G279" s="65">
        <v>128</v>
      </c>
      <c r="H279" s="54">
        <v>200</v>
      </c>
      <c r="I279" s="54">
        <v>200</v>
      </c>
      <c r="J279" s="54">
        <v>200</v>
      </c>
      <c r="K279" s="54">
        <v>200</v>
      </c>
      <c r="L279" s="54">
        <v>200</v>
      </c>
      <c r="M279" s="54">
        <v>200</v>
      </c>
      <c r="N279" s="55">
        <f>SUM(E279:M279)</f>
        <v>1728</v>
      </c>
      <c r="O279" s="56">
        <f>N279-LARGE(E279:M279,1)-LARGE(E279:M279,2)</f>
        <v>1328</v>
      </c>
      <c r="P279" s="56">
        <f>COUNTIF(E279:M279,"&lt;200")</f>
        <v>1</v>
      </c>
      <c r="Q279" s="57" t="str">
        <f>IF(ISNUMBER(SEARCH("Игорь",C279))+ISNUMBER(SEARCH("Илья",C279))+ISNUMBER(SEARCH("Никита",C279))+ISNUMBER(SEARCH("Данила",C279)),"м",IF((RIGHT(C279,1)="а")+(RIGHT(C279,1)="я")+(RIGHT(C279,1)="ь"),"ж","м"))</f>
        <v>м</v>
      </c>
      <c r="R279" s="58">
        <f>SMALL(E279:M279,1)</f>
        <v>128</v>
      </c>
      <c r="S279" s="59">
        <f>SUMIF(E279:M279,"&lt;200",E279:M279)/P279</f>
        <v>128</v>
      </c>
      <c r="T279" s="60"/>
    </row>
    <row r="280" spans="1:20" ht="12.75">
      <c r="A280" s="50">
        <f t="shared" si="4"/>
        <v>279</v>
      </c>
      <c r="B280" s="61"/>
      <c r="C280" s="50" t="s">
        <v>539</v>
      </c>
      <c r="D280" s="50" t="s">
        <v>80</v>
      </c>
      <c r="E280" s="54">
        <v>200</v>
      </c>
      <c r="F280" s="65">
        <v>130</v>
      </c>
      <c r="G280" s="54">
        <v>200</v>
      </c>
      <c r="H280" s="54">
        <v>200</v>
      </c>
      <c r="I280" s="54">
        <v>200</v>
      </c>
      <c r="J280" s="54">
        <v>200</v>
      </c>
      <c r="K280" s="54">
        <v>200</v>
      </c>
      <c r="L280" s="54">
        <v>200</v>
      </c>
      <c r="M280" s="54">
        <v>200</v>
      </c>
      <c r="N280" s="55">
        <f>SUM(E280:M280)</f>
        <v>1730</v>
      </c>
      <c r="O280" s="56">
        <f>N280-LARGE(E280:M280,1)-LARGE(E280:M280,2)</f>
        <v>1330</v>
      </c>
      <c r="P280" s="56">
        <f>COUNTIF(E280:M280,"&lt;200")</f>
        <v>1</v>
      </c>
      <c r="Q280" s="57" t="str">
        <f>IF(ISNUMBER(SEARCH("Игорь",C280))+ISNUMBER(SEARCH("Илья",C280))+ISNUMBER(SEARCH("Никита",C280))+ISNUMBER(SEARCH("Данила",C280)),"м",IF((RIGHT(C280,1)="а")+(RIGHT(C280,1)="я")+(RIGHT(C280,1)="ь"),"ж","м"))</f>
        <v>м</v>
      </c>
      <c r="R280" s="58">
        <f>SMALL(E280:M280,1)</f>
        <v>130</v>
      </c>
      <c r="S280" s="59">
        <f>SUMIF(E280:M280,"&lt;200",E280:M280)/P280</f>
        <v>130</v>
      </c>
      <c r="T280" s="60"/>
    </row>
    <row r="281" spans="1:20" ht="12.75">
      <c r="A281" s="50">
        <f t="shared" si="4"/>
        <v>280</v>
      </c>
      <c r="B281" s="61"/>
      <c r="C281" s="50" t="s">
        <v>521</v>
      </c>
      <c r="D281" s="50" t="s">
        <v>59</v>
      </c>
      <c r="E281" s="54">
        <v>200</v>
      </c>
      <c r="F281" s="54">
        <v>200</v>
      </c>
      <c r="G281" s="65">
        <v>132</v>
      </c>
      <c r="H281" s="54">
        <v>200</v>
      </c>
      <c r="I281" s="54">
        <v>200</v>
      </c>
      <c r="J281" s="54">
        <v>200</v>
      </c>
      <c r="K281" s="54">
        <v>200</v>
      </c>
      <c r="L281" s="54">
        <v>200</v>
      </c>
      <c r="M281" s="54">
        <v>200</v>
      </c>
      <c r="N281" s="55">
        <f>SUM(E281:M281)</f>
        <v>1732</v>
      </c>
      <c r="O281" s="56">
        <f>N281-LARGE(E281:M281,1)-LARGE(E281:M281,2)</f>
        <v>1332</v>
      </c>
      <c r="P281" s="56">
        <f>COUNTIF(E281:M281,"&lt;200")</f>
        <v>1</v>
      </c>
      <c r="Q281" s="57" t="str">
        <f>IF(ISNUMBER(SEARCH("Игорь",C281))+ISNUMBER(SEARCH("Илья",C281))+ISNUMBER(SEARCH("Никита",C281))+ISNUMBER(SEARCH("Данила",C281)),"м",IF((RIGHT(C281,1)="а")+(RIGHT(C281,1)="я")+(RIGHT(C281,1)="ь"),"ж","м"))</f>
        <v>ж</v>
      </c>
      <c r="R281" s="58">
        <f>SMALL(E281:M281,1)</f>
        <v>132</v>
      </c>
      <c r="S281" s="59">
        <f>SUMIF(E281:M281,"&lt;200",E281:M281)/P281</f>
        <v>132</v>
      </c>
      <c r="T281" s="60"/>
    </row>
    <row r="282" spans="1:20" ht="12.75">
      <c r="A282" s="50">
        <f t="shared" si="4"/>
        <v>281</v>
      </c>
      <c r="B282" s="61"/>
      <c r="C282" s="50" t="s">
        <v>537</v>
      </c>
      <c r="D282" s="50" t="s">
        <v>504</v>
      </c>
      <c r="E282" s="54">
        <v>200</v>
      </c>
      <c r="F282" s="65">
        <v>133</v>
      </c>
      <c r="G282" s="54">
        <v>200</v>
      </c>
      <c r="H282" s="54">
        <v>200</v>
      </c>
      <c r="I282" s="54">
        <v>200</v>
      </c>
      <c r="J282" s="54">
        <v>200</v>
      </c>
      <c r="K282" s="54">
        <v>200</v>
      </c>
      <c r="L282" s="54">
        <v>200</v>
      </c>
      <c r="M282" s="54">
        <v>200</v>
      </c>
      <c r="N282" s="55">
        <f>SUM(E282:M282)</f>
        <v>1733</v>
      </c>
      <c r="O282" s="56">
        <f>N282-LARGE(E282:M282,1)-LARGE(E282:M282,2)</f>
        <v>1333</v>
      </c>
      <c r="P282" s="56">
        <f>COUNTIF(E282:M282,"&lt;200")</f>
        <v>1</v>
      </c>
      <c r="Q282" s="57" t="str">
        <f>IF(ISNUMBER(SEARCH("Игорь",C282))+ISNUMBER(SEARCH("Илья",C282))+ISNUMBER(SEARCH("Никита",C282))+ISNUMBER(SEARCH("Данила",C282)),"м",IF((RIGHT(C282,1)="а")+(RIGHT(C282,1)="я")+(RIGHT(C282,1)="ь"),"ж","м"))</f>
        <v>м</v>
      </c>
      <c r="R282" s="58">
        <f>SMALL(E282:M282,1)</f>
        <v>133</v>
      </c>
      <c r="S282" s="59">
        <f>SUMIF(E282:M282,"&lt;200",E282:M282)/P282</f>
        <v>133</v>
      </c>
      <c r="T282" s="60"/>
    </row>
    <row r="283" spans="1:20" ht="12.75">
      <c r="A283" s="50">
        <f t="shared" si="4"/>
        <v>282</v>
      </c>
      <c r="B283" s="61"/>
      <c r="C283" s="50" t="s">
        <v>514</v>
      </c>
      <c r="D283" s="50" t="s">
        <v>17</v>
      </c>
      <c r="E283" s="54">
        <v>200</v>
      </c>
      <c r="F283" s="54">
        <v>200</v>
      </c>
      <c r="G283" s="65">
        <v>140</v>
      </c>
      <c r="H283" s="54">
        <v>200</v>
      </c>
      <c r="I283" s="54">
        <v>200</v>
      </c>
      <c r="J283" s="54">
        <v>200</v>
      </c>
      <c r="K283" s="54">
        <v>200</v>
      </c>
      <c r="L283" s="54">
        <v>200</v>
      </c>
      <c r="M283" s="54">
        <v>200</v>
      </c>
      <c r="N283" s="55">
        <f>SUM(E283:M283)</f>
        <v>1740</v>
      </c>
      <c r="O283" s="56">
        <f>N283-LARGE(E283:M283,1)-LARGE(E283:M283,2)</f>
        <v>1340</v>
      </c>
      <c r="P283" s="56">
        <f>COUNTIF(E283:M283,"&lt;200")</f>
        <v>1</v>
      </c>
      <c r="Q283" s="57" t="str">
        <f>IF(ISNUMBER(SEARCH("Игорь",C283))+ISNUMBER(SEARCH("Илья",C283))+ISNUMBER(SEARCH("Никита",C283))+ISNUMBER(SEARCH("Данила",C283)),"м",IF((RIGHT(C283,1)="а")+(RIGHT(C283,1)="я")+(RIGHT(C283,1)="ь"),"ж","м"))</f>
        <v>ж</v>
      </c>
      <c r="R283" s="58">
        <f>SMALL(E283:M283,1)</f>
        <v>140</v>
      </c>
      <c r="S283" s="59">
        <f>SUMIF(E283:M283,"&lt;200",E283:M283)/P283</f>
        <v>140</v>
      </c>
      <c r="T283" s="60"/>
    </row>
    <row r="284" spans="1:20" ht="12.75">
      <c r="A284" s="50">
        <f t="shared" si="4"/>
        <v>283</v>
      </c>
      <c r="B284" s="61"/>
      <c r="C284" s="50" t="s">
        <v>257</v>
      </c>
      <c r="D284" s="50" t="s">
        <v>63</v>
      </c>
      <c r="E284" s="54">
        <v>200</v>
      </c>
      <c r="F284" s="54">
        <v>200</v>
      </c>
      <c r="G284" s="65">
        <v>143</v>
      </c>
      <c r="H284" s="54">
        <v>200</v>
      </c>
      <c r="I284" s="54">
        <v>200</v>
      </c>
      <c r="J284" s="54">
        <v>200</v>
      </c>
      <c r="K284" s="54">
        <v>200</v>
      </c>
      <c r="L284" s="54">
        <v>200</v>
      </c>
      <c r="M284" s="54">
        <v>200</v>
      </c>
      <c r="N284" s="55">
        <f>SUM(E284:M284)</f>
        <v>1743</v>
      </c>
      <c r="O284" s="56">
        <f>N284-LARGE(E284:M284,1)-LARGE(E284:M284,2)</f>
        <v>1343</v>
      </c>
      <c r="P284" s="56">
        <f>COUNTIF(E284:M284,"&lt;200")</f>
        <v>1</v>
      </c>
      <c r="Q284" s="57" t="str">
        <f>IF(ISNUMBER(SEARCH("Игорь",C284))+ISNUMBER(SEARCH("Илья",C284))+ISNUMBER(SEARCH("Никита",C284))+ISNUMBER(SEARCH("Данила",C284)),"м",IF((RIGHT(C284,1)="а")+(RIGHT(C284,1)="я")+(RIGHT(C284,1)="ь"),"ж","м"))</f>
        <v>м</v>
      </c>
      <c r="R284" s="58">
        <f>SMALL(E284:M284,1)</f>
        <v>143</v>
      </c>
      <c r="S284" s="59">
        <f>SUMIF(E284:M284,"&lt;200",E284:M284)/P284</f>
        <v>143</v>
      </c>
      <c r="T284" s="60"/>
    </row>
    <row r="285" spans="1:20" ht="12.75">
      <c r="A285" s="50">
        <f t="shared" si="4"/>
        <v>284</v>
      </c>
      <c r="B285" s="61"/>
      <c r="C285" s="50" t="s">
        <v>529</v>
      </c>
      <c r="D285" s="50" t="s">
        <v>59</v>
      </c>
      <c r="E285" s="54">
        <v>200</v>
      </c>
      <c r="F285" s="54">
        <v>200</v>
      </c>
      <c r="G285" s="65">
        <v>146</v>
      </c>
      <c r="H285" s="54">
        <v>200</v>
      </c>
      <c r="I285" s="54">
        <v>200</v>
      </c>
      <c r="J285" s="54">
        <v>200</v>
      </c>
      <c r="K285" s="54">
        <v>200</v>
      </c>
      <c r="L285" s="54">
        <v>200</v>
      </c>
      <c r="M285" s="54">
        <v>200</v>
      </c>
      <c r="N285" s="55">
        <f>SUM(E285:M285)</f>
        <v>1746</v>
      </c>
      <c r="O285" s="56">
        <f>N285-LARGE(E285:M285,1)-LARGE(E285:M285,2)</f>
        <v>1346</v>
      </c>
      <c r="P285" s="56">
        <f>COUNTIF(E285:M285,"&lt;200")</f>
        <v>1</v>
      </c>
      <c r="Q285" s="57" t="str">
        <f>IF(ISNUMBER(SEARCH("Игорь",C285))+ISNUMBER(SEARCH("Илья",C285))+ISNUMBER(SEARCH("Никита",C285))+ISNUMBER(SEARCH("Данила",C285)),"м",IF((RIGHT(C285,1)="а")+(RIGHT(C285,1)="я")+(RIGHT(C285,1)="ь"),"ж","м"))</f>
        <v>м</v>
      </c>
      <c r="R285" s="58">
        <f>SMALL(E285:M285,1)</f>
        <v>146</v>
      </c>
      <c r="S285" s="59">
        <f>SUMIF(E285:M285,"&lt;200",E285:M285)/P285</f>
        <v>146</v>
      </c>
      <c r="T285" s="60"/>
    </row>
    <row r="286" spans="1:20" ht="12.75">
      <c r="A286" s="50">
        <f t="shared" si="4"/>
        <v>285</v>
      </c>
      <c r="B286" s="61"/>
      <c r="C286" s="50" t="s">
        <v>530</v>
      </c>
      <c r="D286" s="50" t="s">
        <v>59</v>
      </c>
      <c r="E286" s="54">
        <v>200</v>
      </c>
      <c r="F286" s="54">
        <v>200</v>
      </c>
      <c r="G286" s="65">
        <v>148</v>
      </c>
      <c r="H286" s="54">
        <v>200</v>
      </c>
      <c r="I286" s="54">
        <v>200</v>
      </c>
      <c r="J286" s="54">
        <v>200</v>
      </c>
      <c r="K286" s="54">
        <v>200</v>
      </c>
      <c r="L286" s="54">
        <v>200</v>
      </c>
      <c r="M286" s="54">
        <v>200</v>
      </c>
      <c r="N286" s="55">
        <f>SUM(E286:M286)</f>
        <v>1748</v>
      </c>
      <c r="O286" s="56">
        <f>N286-LARGE(E286:M286,1)-LARGE(E286:M286,2)</f>
        <v>1348</v>
      </c>
      <c r="P286" s="56">
        <f>COUNTIF(E286:M286,"&lt;200")</f>
        <v>1</v>
      </c>
      <c r="Q286" s="57" t="str">
        <f>IF(ISNUMBER(SEARCH("Игорь",C286))+ISNUMBER(SEARCH("Илья",C286))+ISNUMBER(SEARCH("Никита",C286))+ISNUMBER(SEARCH("Данила",C286)),"м",IF((RIGHT(C286,1)="а")+(RIGHT(C286,1)="я")+(RIGHT(C286,1)="ь"),"ж","м"))</f>
        <v>ж</v>
      </c>
      <c r="R286" s="58">
        <f>SMALL(E286:M286,1)</f>
        <v>148</v>
      </c>
      <c r="S286" s="59">
        <f>SUMIF(E286:M286,"&lt;200",E286:M286)/P286</f>
        <v>148</v>
      </c>
      <c r="T286" s="60"/>
    </row>
    <row r="290" spans="3:4" ht="12.75">
      <c r="C290" s="43" t="s">
        <v>559</v>
      </c>
      <c r="D290" s="44" t="s">
        <v>560</v>
      </c>
    </row>
    <row r="291" spans="3:4" ht="12.75">
      <c r="C291"/>
      <c r="D291" s="44"/>
    </row>
    <row r="292" spans="3:4" ht="12.75">
      <c r="C292" s="43"/>
      <c r="D292" s="44"/>
    </row>
    <row r="293" spans="3:4" ht="12.75">
      <c r="C293" s="43" t="s">
        <v>561</v>
      </c>
      <c r="D293" s="44" t="s">
        <v>562</v>
      </c>
    </row>
  </sheetData>
  <sheetProtection selectLockedCells="1" selectUnlockedCells="1"/>
  <conditionalFormatting sqref="E1:K1 M1:S1 N2:R2 N5:R14 N17:R19 N22:R25 N27:R28 N32:R37 N40:R41 N43:R46 N49:R49 N55:R57 N59:R63 N65:R72 N75:R75 N77:R77 N82:R87 N90:R90 N92:R96 N98:R98 N101:R107 N109:R109 N111:R113 N115:R115 N117:R118 N120:R120 N122:R123 N125:R131 N133:R134 N136:R138 N140:R143 N145:R154 N156:R172 N174:R182 N184:R190 N192:R225 N227:R242 N244:R246 N248:R286 S2:S286">
    <cfRule type="expression" priority="1" dxfId="0" stopIfTrue="1">
      <formula>LEN(TRIM(E1))=0</formula>
    </cfRule>
  </conditionalFormatting>
  <conditionalFormatting sqref="T1 T287:T65536">
    <cfRule type="cellIs" priority="2" dxfId="1" operator="equal" stopIfTrue="1">
      <formula>0</formula>
    </cfRule>
  </conditionalFormatting>
  <conditionalFormatting sqref="T2 T69 T77 T83 T87 T93 T103 T106 T129 T131 T136 T138 T140 T143 T146:T154 T156:T159 T161:T171 T174:T175 T178:T181 T184:T188 T190 T192:T225 T227:T242 T244:T246 T248:T286">
    <cfRule type="expression" priority="3" dxfId="2" stopIfTrue="1">
      <formula>LEN(TRIM(T2))=0</formula>
    </cfRule>
  </conditionalFormatting>
  <conditionalFormatting sqref="N15:R15 N21:R21">
    <cfRule type="expression" priority="4" dxfId="0" stopIfTrue="1">
      <formula>LEN(TRIM(N15))=0</formula>
    </cfRule>
  </conditionalFormatting>
  <conditionalFormatting sqref="T226">
    <cfRule type="expression" priority="5" dxfId="2" stopIfTrue="1">
      <formula>LEN(TRIM(T226))=0</formula>
    </cfRule>
  </conditionalFormatting>
  <conditionalFormatting sqref="N139:R139">
    <cfRule type="expression" priority="6" dxfId="0" stopIfTrue="1">
      <formula>LEN(TRIM(N139))=0</formula>
    </cfRule>
  </conditionalFormatting>
  <conditionalFormatting sqref="N42:R42">
    <cfRule type="expression" priority="7" dxfId="0" stopIfTrue="1">
      <formula>LEN(TRIM(N42))=0</formula>
    </cfRule>
  </conditionalFormatting>
  <conditionalFormatting sqref="N48:R48 N155:R155">
    <cfRule type="expression" priority="8" dxfId="0" stopIfTrue="1">
      <formula>LEN(TRIM(N48))=0</formula>
    </cfRule>
  </conditionalFormatting>
  <conditionalFormatting sqref="N144:R144">
    <cfRule type="expression" priority="9" dxfId="0" stopIfTrue="1">
      <formula>LEN(TRIM(N144))=0</formula>
    </cfRule>
  </conditionalFormatting>
  <conditionalFormatting sqref="N64:R64">
    <cfRule type="expression" priority="10" dxfId="0" stopIfTrue="1">
      <formula>LEN(TRIM(N64))=0</formula>
    </cfRule>
  </conditionalFormatting>
  <conditionalFormatting sqref="N135:R135 N173:R173">
    <cfRule type="expression" priority="11" dxfId="0" stopIfTrue="1">
      <formula>LEN(TRIM(N135))=0</formula>
    </cfRule>
  </conditionalFormatting>
  <conditionalFormatting sqref="N183:R183">
    <cfRule type="expression" priority="12" dxfId="0" stopIfTrue="1">
      <formula>LEN(TRIM(N183))=0</formula>
    </cfRule>
  </conditionalFormatting>
  <conditionalFormatting sqref="N97:R97">
    <cfRule type="expression" priority="13" dxfId="0" stopIfTrue="1">
      <formula>LEN(TRIM(N97))=0</formula>
    </cfRule>
  </conditionalFormatting>
  <conditionalFormatting sqref="N191:R191">
    <cfRule type="expression" priority="14" dxfId="0" stopIfTrue="1">
      <formula>LEN(TRIM(N191))=0</formula>
    </cfRule>
  </conditionalFormatting>
  <conditionalFormatting sqref="T67:T68 T70:T72 T75 T82 T84:T86 T90 T92 T94:T98 T101:T102 T104:T105 T107 T109 T130 T133:T135 T137 T139 T141:T142 T144:T145 T155 T160 T172:T173 T176:T177 T182:T183 T189 T191">
    <cfRule type="expression" priority="15" dxfId="2" stopIfTrue="1">
      <formula>LEN(TRIM(T67))=0</formula>
    </cfRule>
  </conditionalFormatting>
  <conditionalFormatting sqref="N226:R226">
    <cfRule type="expression" priority="16" dxfId="0" stopIfTrue="1">
      <formula>LEN(TRIM(N226))=0</formula>
    </cfRule>
  </conditionalFormatting>
  <conditionalFormatting sqref="N243:R243">
    <cfRule type="expression" priority="17" dxfId="0" stopIfTrue="1">
      <formula>LEN(TRIM(N243))=0</formula>
    </cfRule>
  </conditionalFormatting>
  <conditionalFormatting sqref="T243">
    <cfRule type="expression" priority="18" dxfId="2" stopIfTrue="1">
      <formula>LEN(TRIM(T243))=0</formula>
    </cfRule>
  </conditionalFormatting>
  <conditionalFormatting sqref="N247:R247">
    <cfRule type="expression" priority="19" dxfId="0" stopIfTrue="1">
      <formula>LEN(TRIM(N247))=0</formula>
    </cfRule>
  </conditionalFormatting>
  <conditionalFormatting sqref="T247">
    <cfRule type="expression" priority="20" dxfId="2" stopIfTrue="1">
      <formula>LEN(TRIM(T247))=0</formula>
    </cfRule>
  </conditionalFormatting>
  <conditionalFormatting sqref="N16:R16">
    <cfRule type="expression" priority="21" dxfId="0" stopIfTrue="1">
      <formula>LEN(TRIM(N16))=0</formula>
    </cfRule>
  </conditionalFormatting>
  <conditionalFormatting sqref="N26:R26">
    <cfRule type="expression" priority="22" dxfId="0" stopIfTrue="1">
      <formula>LEN(TRIM(N26))=0</formula>
    </cfRule>
  </conditionalFormatting>
  <conditionalFormatting sqref="N31:R31">
    <cfRule type="expression" priority="23" dxfId="0" stopIfTrue="1">
      <formula>LEN(TRIM(N31))=0</formula>
    </cfRule>
  </conditionalFormatting>
  <conditionalFormatting sqref="N50:R50">
    <cfRule type="expression" priority="24" dxfId="0" stopIfTrue="1">
      <formula>LEN(TRIM(N50))=0</formula>
    </cfRule>
  </conditionalFormatting>
  <conditionalFormatting sqref="N38:R38">
    <cfRule type="expression" priority="25" dxfId="0" stopIfTrue="1">
      <formula>LEN(TRIM(N38))=0</formula>
    </cfRule>
  </conditionalFormatting>
  <conditionalFormatting sqref="N73:R73">
    <cfRule type="expression" priority="26" dxfId="0" stopIfTrue="1">
      <formula>LEN(TRIM(N73))=0</formula>
    </cfRule>
  </conditionalFormatting>
  <conditionalFormatting sqref="T73">
    <cfRule type="expression" priority="27" dxfId="2" stopIfTrue="1">
      <formula>LEN(TRIM(T73))=0</formula>
    </cfRule>
  </conditionalFormatting>
  <conditionalFormatting sqref="N79:R79 N81:R81">
    <cfRule type="expression" priority="28" dxfId="0" stopIfTrue="1">
      <formula>LEN(TRIM(N79))=0</formula>
    </cfRule>
  </conditionalFormatting>
  <conditionalFormatting sqref="T79 T81">
    <cfRule type="expression" priority="29" dxfId="2" stopIfTrue="1">
      <formula>LEN(TRIM(T79))=0</formula>
    </cfRule>
  </conditionalFormatting>
  <conditionalFormatting sqref="N89:R89">
    <cfRule type="expression" priority="30" dxfId="0" stopIfTrue="1">
      <formula>LEN(TRIM(N89))=0</formula>
    </cfRule>
  </conditionalFormatting>
  <conditionalFormatting sqref="T89">
    <cfRule type="expression" priority="31" dxfId="2" stopIfTrue="1">
      <formula>LEN(TRIM(T89))=0</formula>
    </cfRule>
  </conditionalFormatting>
  <conditionalFormatting sqref="N99:R99">
    <cfRule type="expression" priority="32" dxfId="0" stopIfTrue="1">
      <formula>LEN(TRIM(N99))=0</formula>
    </cfRule>
  </conditionalFormatting>
  <conditionalFormatting sqref="T99">
    <cfRule type="expression" priority="33" dxfId="2" stopIfTrue="1">
      <formula>LEN(TRIM(T99))=0</formula>
    </cfRule>
  </conditionalFormatting>
  <conditionalFormatting sqref="N76:R76">
    <cfRule type="expression" priority="34" dxfId="0" stopIfTrue="1">
      <formula>LEN(TRIM(N76))=0</formula>
    </cfRule>
  </conditionalFormatting>
  <conditionalFormatting sqref="T76">
    <cfRule type="expression" priority="35" dxfId="2" stopIfTrue="1">
      <formula>LEN(TRIM(T76))=0</formula>
    </cfRule>
  </conditionalFormatting>
  <conditionalFormatting sqref="T111:T113 T115 T117:T118 T120 T122:T123 T125:T128">
    <cfRule type="expression" priority="36" dxfId="2" stopIfTrue="1">
      <formula>LEN(TRIM(T111))=0</formula>
    </cfRule>
  </conditionalFormatting>
  <conditionalFormatting sqref="N108:R108">
    <cfRule type="expression" priority="37" dxfId="0" stopIfTrue="1">
      <formula>LEN(TRIM(N108))=0</formula>
    </cfRule>
  </conditionalFormatting>
  <conditionalFormatting sqref="T108">
    <cfRule type="expression" priority="38" dxfId="2" stopIfTrue="1">
      <formula>LEN(TRIM(T108))=0</formula>
    </cfRule>
  </conditionalFormatting>
  <conditionalFormatting sqref="N116:R116">
    <cfRule type="expression" priority="39" dxfId="0" stopIfTrue="1">
      <formula>LEN(TRIM(N116))=0</formula>
    </cfRule>
  </conditionalFormatting>
  <conditionalFormatting sqref="T116">
    <cfRule type="expression" priority="40" dxfId="2" stopIfTrue="1">
      <formula>LEN(TRIM(T116))=0</formula>
    </cfRule>
  </conditionalFormatting>
  <conditionalFormatting sqref="N124:R124">
    <cfRule type="expression" priority="41" dxfId="0" stopIfTrue="1">
      <formula>LEN(TRIM(N124))=0</formula>
    </cfRule>
  </conditionalFormatting>
  <conditionalFormatting sqref="T124">
    <cfRule type="expression" priority="42" dxfId="2" stopIfTrue="1">
      <formula>LEN(TRIM(T124))=0</formula>
    </cfRule>
  </conditionalFormatting>
  <conditionalFormatting sqref="N132:R132">
    <cfRule type="expression" priority="43" dxfId="0" stopIfTrue="1">
      <formula>LEN(TRIM(N132))=0</formula>
    </cfRule>
  </conditionalFormatting>
  <conditionalFormatting sqref="T132">
    <cfRule type="expression" priority="44" dxfId="2" stopIfTrue="1">
      <formula>LEN(TRIM(T132))=0</formula>
    </cfRule>
  </conditionalFormatting>
  <conditionalFormatting sqref="N3:R3">
    <cfRule type="expression" priority="45" dxfId="0" stopIfTrue="1">
      <formula>LEN(TRIM(N3))=0</formula>
    </cfRule>
  </conditionalFormatting>
  <conditionalFormatting sqref="N30:R30">
    <cfRule type="expression" priority="46" dxfId="0" stopIfTrue="1">
      <formula>LEN(TRIM(N30))=0</formula>
    </cfRule>
  </conditionalFormatting>
  <conditionalFormatting sqref="N39:R39">
    <cfRule type="expression" priority="47" dxfId="0" stopIfTrue="1">
      <formula>LEN(TRIM(N39))=0</formula>
    </cfRule>
  </conditionalFormatting>
  <conditionalFormatting sqref="N47:R47">
    <cfRule type="expression" priority="48" dxfId="0" stopIfTrue="1">
      <formula>LEN(TRIM(N47))=0</formula>
    </cfRule>
  </conditionalFormatting>
  <conditionalFormatting sqref="N54:R54">
    <cfRule type="expression" priority="49" dxfId="0" stopIfTrue="1">
      <formula>LEN(TRIM(N54))=0</formula>
    </cfRule>
  </conditionalFormatting>
  <conditionalFormatting sqref="N58:R58">
    <cfRule type="expression" priority="50" dxfId="0" stopIfTrue="1">
      <formula>LEN(TRIM(N58))=0</formula>
    </cfRule>
  </conditionalFormatting>
  <conditionalFormatting sqref="N88:R88">
    <cfRule type="expression" priority="51" dxfId="0" stopIfTrue="1">
      <formula>LEN(TRIM(N88))=0</formula>
    </cfRule>
  </conditionalFormatting>
  <conditionalFormatting sqref="T88">
    <cfRule type="expression" priority="52" dxfId="2" stopIfTrue="1">
      <formula>LEN(TRIM(T88))=0</formula>
    </cfRule>
  </conditionalFormatting>
  <conditionalFormatting sqref="N100:R100">
    <cfRule type="expression" priority="53" dxfId="0" stopIfTrue="1">
      <formula>LEN(TRIM(N100))=0</formula>
    </cfRule>
  </conditionalFormatting>
  <conditionalFormatting sqref="T100">
    <cfRule type="expression" priority="54" dxfId="2" stopIfTrue="1">
      <formula>LEN(TRIM(T100))=0</formula>
    </cfRule>
  </conditionalFormatting>
  <conditionalFormatting sqref="T121">
    <cfRule type="expression" priority="55" dxfId="2" stopIfTrue="1">
      <formula>LEN(TRIM(T121))=0</formula>
    </cfRule>
  </conditionalFormatting>
  <conditionalFormatting sqref="N121:R121">
    <cfRule type="expression" priority="56" dxfId="0" stopIfTrue="1">
      <formula>LEN(TRIM(N121))=0</formula>
    </cfRule>
  </conditionalFormatting>
  <conditionalFormatting sqref="N110:R110">
    <cfRule type="expression" priority="57" dxfId="0" stopIfTrue="1">
      <formula>LEN(TRIM(N110))=0</formula>
    </cfRule>
  </conditionalFormatting>
  <conditionalFormatting sqref="T110">
    <cfRule type="expression" priority="58" dxfId="2" stopIfTrue="1">
      <formula>LEN(TRIM(T110))=0</formula>
    </cfRule>
  </conditionalFormatting>
  <conditionalFormatting sqref="N114:R114">
    <cfRule type="expression" priority="59" dxfId="0" stopIfTrue="1">
      <formula>LEN(TRIM(N114))=0</formula>
    </cfRule>
  </conditionalFormatting>
  <conditionalFormatting sqref="T114">
    <cfRule type="expression" priority="60" dxfId="2" stopIfTrue="1">
      <formula>LEN(TRIM(T114))=0</formula>
    </cfRule>
  </conditionalFormatting>
  <conditionalFormatting sqref="N119:R119">
    <cfRule type="expression" priority="61" dxfId="0" stopIfTrue="1">
      <formula>LEN(TRIM(N119))=0</formula>
    </cfRule>
  </conditionalFormatting>
  <conditionalFormatting sqref="T119">
    <cfRule type="expression" priority="62" dxfId="2" stopIfTrue="1">
      <formula>LEN(TRIM(T119))=0</formula>
    </cfRule>
  </conditionalFormatting>
  <conditionalFormatting sqref="N4:R4">
    <cfRule type="expression" priority="63" dxfId="0" stopIfTrue="1">
      <formula>LEN(TRIM(N4))=0</formula>
    </cfRule>
  </conditionalFormatting>
  <conditionalFormatting sqref="N20:R20">
    <cfRule type="expression" priority="64" dxfId="0" stopIfTrue="1">
      <formula>LEN(TRIM(N20))=0</formula>
    </cfRule>
  </conditionalFormatting>
  <conditionalFormatting sqref="N51:R52">
    <cfRule type="expression" priority="65" dxfId="0" stopIfTrue="1">
      <formula>LEN(TRIM(N51))=0</formula>
    </cfRule>
  </conditionalFormatting>
  <conditionalFormatting sqref="L1">
    <cfRule type="expression" priority="66" dxfId="3" stopIfTrue="1">
      <formula>LEN(TRIM(L1))=0</formula>
    </cfRule>
  </conditionalFormatting>
  <conditionalFormatting sqref="E2:L52 E54:L73 E75:L77 E79:L79 E81:L90 E92:M286 M30:M47 M67:M90">
    <cfRule type="cellIs" priority="67" dxfId="4" operator="equal" stopIfTrue="1">
      <formula>200</formula>
    </cfRule>
    <cfRule type="expression" priority="68" dxfId="2" stopIfTrue="1">
      <formula>LEN(TRIM(E2))=0</formula>
    </cfRule>
  </conditionalFormatting>
  <conditionalFormatting sqref="N74:R74">
    <cfRule type="expression" priority="69" dxfId="0" stopIfTrue="1">
      <formula>LEN(TRIM(N74))=0</formula>
    </cfRule>
  </conditionalFormatting>
  <conditionalFormatting sqref="T74">
    <cfRule type="expression" priority="70" dxfId="2" stopIfTrue="1">
      <formula>LEN(TRIM(T74))=0</formula>
    </cfRule>
  </conditionalFormatting>
  <conditionalFormatting sqref="E74:L74">
    <cfRule type="cellIs" priority="71" dxfId="4" operator="equal" stopIfTrue="1">
      <formula>200</formula>
    </cfRule>
    <cfRule type="expression" priority="72" dxfId="2" stopIfTrue="1">
      <formula>LEN(TRIM(E74))=0</formula>
    </cfRule>
  </conditionalFormatting>
  <conditionalFormatting sqref="N78:R78">
    <cfRule type="expression" priority="73" dxfId="0" stopIfTrue="1">
      <formula>LEN(TRIM(N78))=0</formula>
    </cfRule>
  </conditionalFormatting>
  <conditionalFormatting sqref="T78">
    <cfRule type="expression" priority="74" dxfId="2" stopIfTrue="1">
      <formula>LEN(TRIM(T78))=0</formula>
    </cfRule>
  </conditionalFormatting>
  <conditionalFormatting sqref="E78:L78">
    <cfRule type="cellIs" priority="75" dxfId="4" operator="equal" stopIfTrue="1">
      <formula>200</formula>
    </cfRule>
    <cfRule type="expression" priority="76" dxfId="2" stopIfTrue="1">
      <formula>LEN(TRIM(E78))=0</formula>
    </cfRule>
  </conditionalFormatting>
  <conditionalFormatting sqref="N80:R80">
    <cfRule type="expression" priority="77" dxfId="0" stopIfTrue="1">
      <formula>LEN(TRIM(N80))=0</formula>
    </cfRule>
  </conditionalFormatting>
  <conditionalFormatting sqref="T80">
    <cfRule type="expression" priority="78" dxfId="2" stopIfTrue="1">
      <formula>LEN(TRIM(T80))=0</formula>
    </cfRule>
  </conditionalFormatting>
  <conditionalFormatting sqref="E80:L80">
    <cfRule type="cellIs" priority="79" dxfId="4" operator="equal" stopIfTrue="1">
      <formula>200</formula>
    </cfRule>
    <cfRule type="expression" priority="80" dxfId="2" stopIfTrue="1">
      <formula>LEN(TRIM(E80))=0</formula>
    </cfRule>
  </conditionalFormatting>
  <conditionalFormatting sqref="N91:R91">
    <cfRule type="expression" priority="81" dxfId="0" stopIfTrue="1">
      <formula>LEN(TRIM(N91))=0</formula>
    </cfRule>
  </conditionalFormatting>
  <conditionalFormatting sqref="T91">
    <cfRule type="expression" priority="82" dxfId="2" stopIfTrue="1">
      <formula>LEN(TRIM(T91))=0</formula>
    </cfRule>
  </conditionalFormatting>
  <conditionalFormatting sqref="E91:L91">
    <cfRule type="cellIs" priority="83" dxfId="4" operator="equal" stopIfTrue="1">
      <formula>200</formula>
    </cfRule>
    <cfRule type="expression" priority="84" dxfId="2" stopIfTrue="1">
      <formula>LEN(TRIM(E91))=0</formula>
    </cfRule>
  </conditionalFormatting>
  <conditionalFormatting sqref="N29:R29">
    <cfRule type="expression" priority="85" dxfId="0" stopIfTrue="1">
      <formula>LEN(TRIM(N29))=0</formula>
    </cfRule>
  </conditionalFormatting>
  <conditionalFormatting sqref="T3:T52 T54:T66">
    <cfRule type="expression" priority="86" dxfId="2" stopIfTrue="1">
      <formula>LEN(TRIM(T3))=0</formula>
    </cfRule>
  </conditionalFormatting>
  <conditionalFormatting sqref="E53:L53">
    <cfRule type="cellIs" priority="87" dxfId="4" operator="equal" stopIfTrue="1">
      <formula>200</formula>
    </cfRule>
    <cfRule type="expression" priority="88" dxfId="2" stopIfTrue="1">
      <formula>LEN(TRIM(E53))=0</formula>
    </cfRule>
  </conditionalFormatting>
  <conditionalFormatting sqref="N53:R53">
    <cfRule type="expression" priority="89" dxfId="0" stopIfTrue="1">
      <formula>LEN(TRIM(N53))=0</formula>
    </cfRule>
  </conditionalFormatting>
  <conditionalFormatting sqref="T53">
    <cfRule type="expression" priority="90" dxfId="2" stopIfTrue="1">
      <formula>LEN(TRIM(T53))=0</formula>
    </cfRule>
  </conditionalFormatting>
  <conditionalFormatting sqref="M48:M66">
    <cfRule type="cellIs" priority="91" dxfId="4" operator="equal" stopIfTrue="1">
      <formula>200</formula>
    </cfRule>
    <cfRule type="expression" priority="92" dxfId="2" stopIfTrue="1">
      <formula>LEN(TRIM(M48))=0</formula>
    </cfRule>
  </conditionalFormatting>
  <conditionalFormatting sqref="M2:M29">
    <cfRule type="cellIs" priority="93" dxfId="4" operator="equal" stopIfTrue="1">
      <formula>200</formula>
    </cfRule>
    <cfRule type="expression" priority="94" dxfId="2" stopIfTrue="1">
      <formula>LEN(TRIM(M2))=0</formula>
    </cfRule>
  </conditionalFormatting>
  <conditionalFormatting sqref="M91">
    <cfRule type="cellIs" priority="95" dxfId="4" operator="equal" stopIfTrue="1">
      <formula>200</formula>
    </cfRule>
    <cfRule type="expression" priority="96" dxfId="2" stopIfTrue="1">
      <formula>LEN(TRIM(M91))=0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2"/>
  <sheetViews>
    <sheetView showGridLines="0" workbookViewId="0" topLeftCell="A1">
      <selection activeCell="F10" sqref="F10"/>
    </sheetView>
  </sheetViews>
  <sheetFormatPr defaultColWidth="9.140625" defaultRowHeight="12.75"/>
  <cols>
    <col min="1" max="1" width="18.421875" style="0" customWidth="1"/>
    <col min="2" max="2" width="7.140625" style="0" customWidth="1"/>
    <col min="3" max="3" width="6.8515625" style="0" customWidth="1"/>
    <col min="4" max="4" width="5.57421875" style="0" customWidth="1"/>
    <col min="6" max="6" width="18.57421875" style="0" customWidth="1"/>
    <col min="7" max="7" width="7.140625" style="0" customWidth="1"/>
    <col min="11" max="11" width="16.8515625" style="0" customWidth="1"/>
    <col min="12" max="12" width="7.140625" style="0" customWidth="1"/>
    <col min="16" max="16" width="18.421875" style="0" customWidth="1"/>
  </cols>
  <sheetData>
    <row r="1" spans="1:19" ht="12.75">
      <c r="A1" s="12" t="s">
        <v>0</v>
      </c>
      <c r="B1" s="12" t="s">
        <v>445</v>
      </c>
      <c r="C1" s="12" t="s">
        <v>446</v>
      </c>
      <c r="D1" s="12" t="s">
        <v>447</v>
      </c>
      <c r="F1" s="12" t="s">
        <v>0</v>
      </c>
      <c r="G1" s="12" t="s">
        <v>445</v>
      </c>
      <c r="H1" s="12" t="s">
        <v>446</v>
      </c>
      <c r="I1" s="12" t="s">
        <v>447</v>
      </c>
      <c r="K1" s="12" t="s">
        <v>0</v>
      </c>
      <c r="L1" s="12" t="s">
        <v>445</v>
      </c>
      <c r="M1" s="12" t="s">
        <v>446</v>
      </c>
      <c r="N1" s="12" t="s">
        <v>447</v>
      </c>
      <c r="P1" s="12" t="s">
        <v>0</v>
      </c>
      <c r="Q1" s="12" t="s">
        <v>445</v>
      </c>
      <c r="R1" s="12" t="s">
        <v>446</v>
      </c>
      <c r="S1" s="12" t="s">
        <v>447</v>
      </c>
    </row>
    <row r="2" spans="1:19" ht="12.75">
      <c r="A2" s="12" t="s">
        <v>603</v>
      </c>
      <c r="B2" s="12">
        <v>78.92</v>
      </c>
      <c r="C2" s="12">
        <v>1.9</v>
      </c>
      <c r="D2" s="12">
        <v>109</v>
      </c>
      <c r="F2" s="12" t="s">
        <v>251</v>
      </c>
      <c r="G2" s="12">
        <v>396.54</v>
      </c>
      <c r="H2" s="12">
        <v>10.05</v>
      </c>
      <c r="I2" s="12">
        <v>1</v>
      </c>
      <c r="K2" s="12" t="s">
        <v>315</v>
      </c>
      <c r="L2" s="12">
        <v>259.36</v>
      </c>
      <c r="M2" s="12">
        <v>4.39</v>
      </c>
      <c r="N2" s="12">
        <v>1</v>
      </c>
      <c r="P2" s="12" t="s">
        <v>448</v>
      </c>
      <c r="Q2" s="12">
        <v>697.66</v>
      </c>
      <c r="R2" s="12">
        <v>7.38</v>
      </c>
      <c r="S2" s="12">
        <v>1</v>
      </c>
    </row>
    <row r="3" spans="1:19" ht="12.75">
      <c r="A3" s="12" t="s">
        <v>582</v>
      </c>
      <c r="B3" s="12">
        <v>392.42</v>
      </c>
      <c r="C3" s="12">
        <v>16.69</v>
      </c>
      <c r="D3" s="12">
        <v>33</v>
      </c>
      <c r="F3" s="12" t="s">
        <v>18</v>
      </c>
      <c r="G3" s="12">
        <v>396.82</v>
      </c>
      <c r="H3" s="12">
        <v>1.97</v>
      </c>
      <c r="I3" s="12">
        <v>2</v>
      </c>
      <c r="K3" s="12" t="s">
        <v>585</v>
      </c>
      <c r="L3" s="12">
        <v>155.97</v>
      </c>
      <c r="M3" s="12">
        <v>12.67</v>
      </c>
      <c r="N3" s="12">
        <v>2</v>
      </c>
      <c r="P3" s="12" t="s">
        <v>190</v>
      </c>
      <c r="Q3" s="12">
        <v>683.99</v>
      </c>
      <c r="R3" s="12">
        <v>15.89</v>
      </c>
      <c r="S3" s="12">
        <v>2</v>
      </c>
    </row>
    <row r="4" spans="1:19" ht="12.75">
      <c r="A4" s="12" t="s">
        <v>12</v>
      </c>
      <c r="B4" s="12">
        <v>172.54</v>
      </c>
      <c r="C4" s="12">
        <v>4.61</v>
      </c>
      <c r="D4" s="12">
        <v>80</v>
      </c>
      <c r="F4" s="12" t="s">
        <v>306</v>
      </c>
      <c r="G4" s="12">
        <v>327.21</v>
      </c>
      <c r="H4" s="12">
        <v>13.75</v>
      </c>
      <c r="I4" s="12">
        <v>3</v>
      </c>
      <c r="K4" s="12" t="s">
        <v>466</v>
      </c>
      <c r="L4" s="12">
        <v>261.43</v>
      </c>
      <c r="M4" s="12">
        <v>1.62</v>
      </c>
      <c r="N4" s="12">
        <v>3</v>
      </c>
      <c r="P4" s="12" t="s">
        <v>450</v>
      </c>
      <c r="Q4" s="12">
        <v>1059.22</v>
      </c>
      <c r="R4" s="12">
        <v>-7.13</v>
      </c>
      <c r="S4" s="12">
        <v>3</v>
      </c>
    </row>
    <row r="5" spans="1:19" ht="12.75">
      <c r="A5" s="12" t="s">
        <v>18</v>
      </c>
      <c r="B5" s="12">
        <v>396.82</v>
      </c>
      <c r="C5" s="12">
        <v>1.97</v>
      </c>
      <c r="D5" s="12">
        <v>45</v>
      </c>
      <c r="F5" s="12" t="s">
        <v>583</v>
      </c>
      <c r="G5" s="12">
        <v>481.71</v>
      </c>
      <c r="H5" s="12">
        <v>-1.73</v>
      </c>
      <c r="I5" s="12">
        <v>4</v>
      </c>
      <c r="K5" s="12" t="s">
        <v>82</v>
      </c>
      <c r="L5" s="12">
        <v>191.43</v>
      </c>
      <c r="M5" s="12">
        <v>6.42</v>
      </c>
      <c r="N5" s="12">
        <v>4</v>
      </c>
      <c r="P5" s="12" t="s">
        <v>219</v>
      </c>
      <c r="Q5" s="12">
        <v>693.75</v>
      </c>
      <c r="R5" s="12">
        <v>0.87</v>
      </c>
      <c r="S5" s="12">
        <v>4</v>
      </c>
    </row>
    <row r="6" spans="1:19" ht="12.75">
      <c r="A6" s="12" t="s">
        <v>589</v>
      </c>
      <c r="B6" s="12">
        <v>58.77</v>
      </c>
      <c r="C6" s="12">
        <v>-2.19</v>
      </c>
      <c r="D6" s="12">
        <v>111</v>
      </c>
      <c r="F6" s="12" t="s">
        <v>185</v>
      </c>
      <c r="G6" s="12">
        <v>336.22</v>
      </c>
      <c r="H6" s="12">
        <v>7.04</v>
      </c>
      <c r="I6" s="12">
        <v>5</v>
      </c>
      <c r="K6" s="12" t="s">
        <v>469</v>
      </c>
      <c r="L6" s="12">
        <v>208.28</v>
      </c>
      <c r="M6" s="12">
        <v>6.86</v>
      </c>
      <c r="N6" s="12">
        <v>5</v>
      </c>
      <c r="P6" s="12" t="s">
        <v>161</v>
      </c>
      <c r="Q6" s="12">
        <v>681.58</v>
      </c>
      <c r="R6" s="12">
        <v>1.92</v>
      </c>
      <c r="S6" s="12">
        <v>5</v>
      </c>
    </row>
    <row r="7" spans="1:19" ht="12.75">
      <c r="A7" s="12" t="s">
        <v>524</v>
      </c>
      <c r="B7" s="12">
        <v>93.5</v>
      </c>
      <c r="C7" s="12">
        <v>-4.17</v>
      </c>
      <c r="D7" s="12">
        <v>110</v>
      </c>
      <c r="F7" s="12" t="s">
        <v>123</v>
      </c>
      <c r="G7" s="12">
        <v>423.53</v>
      </c>
      <c r="H7" s="12">
        <v>1.34</v>
      </c>
      <c r="I7" s="12">
        <v>6</v>
      </c>
      <c r="K7" s="12" t="s">
        <v>189</v>
      </c>
      <c r="L7" s="12">
        <v>231.47</v>
      </c>
      <c r="M7" s="12">
        <v>0.16</v>
      </c>
      <c r="N7" s="12">
        <v>6</v>
      </c>
      <c r="P7" s="12" t="s">
        <v>311</v>
      </c>
      <c r="Q7" s="12">
        <v>670.63</v>
      </c>
      <c r="R7" s="12">
        <v>0.51</v>
      </c>
      <c r="S7" s="12">
        <v>6</v>
      </c>
    </row>
    <row r="8" spans="1:19" ht="12.75">
      <c r="A8" s="12" t="s">
        <v>32</v>
      </c>
      <c r="B8" s="12">
        <v>292.44</v>
      </c>
      <c r="C8" s="12">
        <v>10.16</v>
      </c>
      <c r="D8" s="12">
        <v>50</v>
      </c>
      <c r="F8" s="12" t="s">
        <v>287</v>
      </c>
      <c r="G8" s="12">
        <v>461.59</v>
      </c>
      <c r="H8" s="12">
        <v>-1.49</v>
      </c>
      <c r="I8" s="12">
        <v>7</v>
      </c>
      <c r="K8" s="12" t="s">
        <v>226</v>
      </c>
      <c r="L8" s="12">
        <v>218.76</v>
      </c>
      <c r="M8" s="12">
        <v>2.01</v>
      </c>
      <c r="N8" s="12">
        <v>7</v>
      </c>
      <c r="P8" s="12" t="s">
        <v>50</v>
      </c>
      <c r="Q8" s="12">
        <v>661.39</v>
      </c>
      <c r="R8" s="12">
        <v>-0.36</v>
      </c>
      <c r="S8" s="12">
        <v>7</v>
      </c>
    </row>
    <row r="9" spans="1:19" ht="12.75">
      <c r="A9" s="12" t="s">
        <v>578</v>
      </c>
      <c r="B9" s="12">
        <v>138.02</v>
      </c>
      <c r="C9" s="12">
        <v>-0.19</v>
      </c>
      <c r="D9" s="12">
        <v>94</v>
      </c>
      <c r="F9" s="12" t="s">
        <v>32</v>
      </c>
      <c r="G9" s="12">
        <v>292.44</v>
      </c>
      <c r="H9" s="12">
        <v>10.16</v>
      </c>
      <c r="I9" s="12">
        <v>8</v>
      </c>
      <c r="K9" s="12" t="s">
        <v>468</v>
      </c>
      <c r="L9" s="69">
        <v>235.99</v>
      </c>
      <c r="M9" s="12">
        <v>-1.53</v>
      </c>
      <c r="N9" s="12">
        <v>8</v>
      </c>
      <c r="O9" s="11"/>
      <c r="P9" s="12" t="s">
        <v>45</v>
      </c>
      <c r="Q9" s="12">
        <v>593.5</v>
      </c>
      <c r="R9" s="12">
        <v>3.38</v>
      </c>
      <c r="S9" s="12">
        <v>8</v>
      </c>
    </row>
    <row r="10" spans="1:19" ht="12.75">
      <c r="A10" s="12" t="s">
        <v>33</v>
      </c>
      <c r="B10" s="12">
        <v>375.43</v>
      </c>
      <c r="C10" s="12">
        <v>-3.09</v>
      </c>
      <c r="D10" s="12">
        <v>57</v>
      </c>
      <c r="F10" s="12" t="s">
        <v>463</v>
      </c>
      <c r="G10" s="12">
        <v>435.2</v>
      </c>
      <c r="H10" s="12">
        <v>0.01</v>
      </c>
      <c r="I10" s="12">
        <v>9</v>
      </c>
      <c r="K10" s="12" t="s">
        <v>258</v>
      </c>
      <c r="L10" s="12">
        <v>193.29</v>
      </c>
      <c r="M10" s="12">
        <v>7.98</v>
      </c>
      <c r="N10" s="12">
        <v>9</v>
      </c>
      <c r="P10" s="12" t="s">
        <v>303</v>
      </c>
      <c r="Q10" s="12">
        <v>544.48</v>
      </c>
      <c r="R10" s="12">
        <v>11.19</v>
      </c>
      <c r="S10" s="12">
        <v>9</v>
      </c>
    </row>
    <row r="11" spans="1:19" ht="12.75">
      <c r="A11" s="12" t="s">
        <v>601</v>
      </c>
      <c r="B11" s="12">
        <v>580</v>
      </c>
      <c r="C11" s="12">
        <v>4.02</v>
      </c>
      <c r="D11" s="12">
        <v>13</v>
      </c>
      <c r="F11" s="12" t="s">
        <v>191</v>
      </c>
      <c r="G11" s="12">
        <v>347.56</v>
      </c>
      <c r="H11" s="12">
        <v>1.46</v>
      </c>
      <c r="I11" s="12">
        <v>10</v>
      </c>
      <c r="K11" s="12" t="s">
        <v>43</v>
      </c>
      <c r="L11" s="12">
        <v>287.26</v>
      </c>
      <c r="M11" s="12">
        <v>-1.84</v>
      </c>
      <c r="N11" s="12">
        <v>10</v>
      </c>
      <c r="P11" s="12" t="s">
        <v>281</v>
      </c>
      <c r="Q11" s="12">
        <v>519.45</v>
      </c>
      <c r="R11" s="12">
        <v>14.57</v>
      </c>
      <c r="S11" s="12">
        <v>10</v>
      </c>
    </row>
    <row r="12" spans="1:19" ht="12.75">
      <c r="A12" s="12" t="s">
        <v>43</v>
      </c>
      <c r="B12" s="12">
        <v>287.26</v>
      </c>
      <c r="C12" s="12">
        <v>-1.84</v>
      </c>
      <c r="D12" s="12">
        <v>73</v>
      </c>
      <c r="F12" s="12" t="s">
        <v>304</v>
      </c>
      <c r="G12" s="12">
        <v>430.15</v>
      </c>
      <c r="H12" s="12">
        <v>-1.33</v>
      </c>
      <c r="I12" s="12">
        <v>11</v>
      </c>
      <c r="K12" s="12" t="s">
        <v>467</v>
      </c>
      <c r="L12" s="12">
        <v>256.27</v>
      </c>
      <c r="M12" s="12">
        <v>0.19</v>
      </c>
      <c r="N12" s="12">
        <v>11</v>
      </c>
      <c r="P12" s="12" t="s">
        <v>302</v>
      </c>
      <c r="Q12" s="12">
        <v>554.94</v>
      </c>
      <c r="R12" s="12">
        <v>2.94</v>
      </c>
      <c r="S12" s="12">
        <v>11</v>
      </c>
    </row>
    <row r="13" spans="1:19" ht="12.75">
      <c r="A13" s="12" t="s">
        <v>44</v>
      </c>
      <c r="B13" s="12">
        <v>532.7</v>
      </c>
      <c r="C13" s="12">
        <v>-3.19</v>
      </c>
      <c r="D13" s="12">
        <v>27</v>
      </c>
      <c r="F13" s="12" t="s">
        <v>60</v>
      </c>
      <c r="G13" s="12">
        <v>398.7</v>
      </c>
      <c r="H13" s="12">
        <v>-4.89</v>
      </c>
      <c r="I13" s="12">
        <v>12</v>
      </c>
      <c r="K13" s="12" t="s">
        <v>130</v>
      </c>
      <c r="L13" s="12">
        <v>208.78</v>
      </c>
      <c r="M13" s="12">
        <v>0.19</v>
      </c>
      <c r="N13" s="12">
        <v>12</v>
      </c>
      <c r="P13" s="12" t="s">
        <v>581</v>
      </c>
      <c r="Q13" s="12">
        <v>560.33</v>
      </c>
      <c r="R13" s="12">
        <v>6.72</v>
      </c>
      <c r="S13" s="12">
        <v>12</v>
      </c>
    </row>
    <row r="14" spans="1:19" ht="12.75">
      <c r="A14" s="12" t="s">
        <v>45</v>
      </c>
      <c r="B14" s="12">
        <v>593.5</v>
      </c>
      <c r="C14" s="12">
        <v>3.38</v>
      </c>
      <c r="D14" s="12">
        <v>8</v>
      </c>
      <c r="F14" s="12" t="s">
        <v>253</v>
      </c>
      <c r="G14" s="12">
        <v>348.27</v>
      </c>
      <c r="H14" s="12">
        <v>1.92</v>
      </c>
      <c r="I14" s="12">
        <v>13</v>
      </c>
      <c r="K14" s="12" t="s">
        <v>246</v>
      </c>
      <c r="L14" s="12">
        <v>200.14</v>
      </c>
      <c r="M14" s="12">
        <v>3.22</v>
      </c>
      <c r="N14" s="12">
        <v>13</v>
      </c>
      <c r="P14" s="12" t="s">
        <v>601</v>
      </c>
      <c r="Q14" s="12">
        <v>580</v>
      </c>
      <c r="R14" s="12">
        <v>4.02</v>
      </c>
      <c r="S14" s="12">
        <v>13</v>
      </c>
    </row>
    <row r="15" spans="1:19" ht="12.75">
      <c r="A15" s="12" t="s">
        <v>468</v>
      </c>
      <c r="B15" s="12">
        <v>235.99</v>
      </c>
      <c r="C15" s="12">
        <v>-1.53</v>
      </c>
      <c r="D15" s="12">
        <v>71</v>
      </c>
      <c r="F15" s="12" t="s">
        <v>465</v>
      </c>
      <c r="G15" s="12">
        <v>242.2</v>
      </c>
      <c r="H15" s="12">
        <v>10.96</v>
      </c>
      <c r="I15" s="12">
        <v>14</v>
      </c>
      <c r="K15" s="12" t="s">
        <v>153</v>
      </c>
      <c r="L15" s="12">
        <v>248.1</v>
      </c>
      <c r="M15" s="12">
        <v>-2.34</v>
      </c>
      <c r="N15" s="12">
        <v>14</v>
      </c>
      <c r="P15" s="12" t="s">
        <v>181</v>
      </c>
      <c r="Q15" s="12">
        <v>572</v>
      </c>
      <c r="R15" s="12">
        <v>3.33</v>
      </c>
      <c r="S15" s="12">
        <v>14</v>
      </c>
    </row>
    <row r="16" spans="1:19" ht="12.75">
      <c r="A16" s="12" t="s">
        <v>50</v>
      </c>
      <c r="B16" s="12">
        <v>661.39</v>
      </c>
      <c r="C16" s="12">
        <v>-0.36</v>
      </c>
      <c r="D16" s="12">
        <v>7</v>
      </c>
      <c r="F16" s="12" t="s">
        <v>292</v>
      </c>
      <c r="G16" s="12">
        <v>386.44</v>
      </c>
      <c r="H16" s="12">
        <v>-3.5</v>
      </c>
      <c r="I16" s="12">
        <v>15</v>
      </c>
      <c r="K16" s="12" t="s">
        <v>204</v>
      </c>
      <c r="L16" s="12">
        <v>221.09</v>
      </c>
      <c r="M16" s="12">
        <v>-2.09</v>
      </c>
      <c r="N16" s="12">
        <v>15</v>
      </c>
      <c r="P16" s="12" t="s">
        <v>107</v>
      </c>
      <c r="Q16" s="12">
        <v>420.16</v>
      </c>
      <c r="R16" s="12">
        <v>31.51</v>
      </c>
      <c r="S16" s="12">
        <v>15</v>
      </c>
    </row>
    <row r="17" spans="1:19" ht="12.75">
      <c r="A17" s="12" t="s">
        <v>598</v>
      </c>
      <c r="B17" s="12">
        <v>112.89</v>
      </c>
      <c r="C17" s="12">
        <v>-0.42</v>
      </c>
      <c r="D17" s="12">
        <v>96</v>
      </c>
      <c r="F17" s="12" t="s">
        <v>33</v>
      </c>
      <c r="G17" s="12">
        <v>375.43</v>
      </c>
      <c r="H17" s="12">
        <v>-3.09</v>
      </c>
      <c r="I17" s="12">
        <v>16</v>
      </c>
      <c r="K17" s="12" t="s">
        <v>278</v>
      </c>
      <c r="L17" s="12">
        <v>119.31</v>
      </c>
      <c r="M17" s="12">
        <v>3.44</v>
      </c>
      <c r="N17" s="12">
        <v>16</v>
      </c>
      <c r="P17" s="12" t="s">
        <v>273</v>
      </c>
      <c r="Q17" s="12">
        <v>594.56</v>
      </c>
      <c r="R17" s="12">
        <v>-5.58</v>
      </c>
      <c r="S17" s="12">
        <v>16</v>
      </c>
    </row>
    <row r="18" spans="1:19" ht="12.75">
      <c r="A18" s="12" t="s">
        <v>457</v>
      </c>
      <c r="B18" s="12">
        <v>457.1</v>
      </c>
      <c r="C18" s="12">
        <v>-8.17</v>
      </c>
      <c r="D18" s="12">
        <v>36</v>
      </c>
      <c r="F18" s="12" t="s">
        <v>574</v>
      </c>
      <c r="G18" s="12">
        <v>341.73</v>
      </c>
      <c r="H18" s="12">
        <v>-1.4</v>
      </c>
      <c r="I18" s="12">
        <v>17</v>
      </c>
      <c r="K18" s="12" t="s">
        <v>12</v>
      </c>
      <c r="L18" s="12">
        <v>172.54</v>
      </c>
      <c r="M18" s="12">
        <v>4.61</v>
      </c>
      <c r="N18" s="12">
        <v>17</v>
      </c>
      <c r="P18" s="12" t="s">
        <v>148</v>
      </c>
      <c r="Q18" s="12">
        <v>631.7</v>
      </c>
      <c r="R18" s="12">
        <v>-4.62</v>
      </c>
      <c r="S18" s="12">
        <v>17</v>
      </c>
    </row>
    <row r="19" spans="1:19" ht="12.75">
      <c r="A19" s="12" t="s">
        <v>60</v>
      </c>
      <c r="B19" s="12">
        <v>398.7</v>
      </c>
      <c r="C19" s="12">
        <v>-4.89</v>
      </c>
      <c r="D19" s="12">
        <v>53</v>
      </c>
      <c r="F19" s="12" t="s">
        <v>506</v>
      </c>
      <c r="G19" s="12">
        <v>246.5</v>
      </c>
      <c r="H19" s="12">
        <v>1.32</v>
      </c>
      <c r="I19" s="12">
        <v>18</v>
      </c>
      <c r="K19" s="12" t="s">
        <v>308</v>
      </c>
      <c r="L19" s="12">
        <v>113.75</v>
      </c>
      <c r="M19" s="12">
        <v>7.59</v>
      </c>
      <c r="N19" s="12">
        <v>18</v>
      </c>
      <c r="P19" s="12" t="s">
        <v>243</v>
      </c>
      <c r="Q19" s="12">
        <v>563.71</v>
      </c>
      <c r="R19" s="12">
        <v>-3.31</v>
      </c>
      <c r="S19" s="12">
        <v>18</v>
      </c>
    </row>
    <row r="20" spans="1:19" ht="12.75">
      <c r="A20" s="12" t="s">
        <v>66</v>
      </c>
      <c r="B20" s="12">
        <v>371.55</v>
      </c>
      <c r="C20" s="12">
        <v>0.05</v>
      </c>
      <c r="D20" s="12">
        <v>30</v>
      </c>
      <c r="F20" s="12" t="s">
        <v>121</v>
      </c>
      <c r="G20" s="12">
        <v>269.75</v>
      </c>
      <c r="H20" s="12">
        <v>0.66</v>
      </c>
      <c r="I20" s="12">
        <v>19</v>
      </c>
      <c r="K20" s="12" t="s">
        <v>231</v>
      </c>
      <c r="L20" s="12">
        <v>153.83</v>
      </c>
      <c r="M20" s="12">
        <v>3.23</v>
      </c>
      <c r="N20" s="12">
        <v>19</v>
      </c>
      <c r="P20" s="12" t="s">
        <v>205</v>
      </c>
      <c r="Q20" s="12">
        <v>607.69</v>
      </c>
      <c r="R20" s="12">
        <v>-5.97</v>
      </c>
      <c r="S20" s="12">
        <v>19</v>
      </c>
    </row>
    <row r="21" spans="1:19" ht="12.75">
      <c r="A21" s="12" t="s">
        <v>580</v>
      </c>
      <c r="B21" s="12">
        <v>255.24</v>
      </c>
      <c r="C21" s="12">
        <v>-2.85</v>
      </c>
      <c r="D21" s="12">
        <v>61</v>
      </c>
      <c r="F21" s="12" t="s">
        <v>580</v>
      </c>
      <c r="G21" s="12">
        <v>255.24</v>
      </c>
      <c r="H21" s="12">
        <v>-2.85</v>
      </c>
      <c r="I21" s="12">
        <v>20</v>
      </c>
      <c r="K21" s="12" t="s">
        <v>160</v>
      </c>
      <c r="L21" s="12">
        <v>160.28</v>
      </c>
      <c r="M21" s="12">
        <v>-0.81</v>
      </c>
      <c r="N21" s="12">
        <v>20</v>
      </c>
      <c r="P21" s="12" t="s">
        <v>461</v>
      </c>
      <c r="Q21" s="12">
        <v>420.62</v>
      </c>
      <c r="R21" s="12">
        <v>7.93</v>
      </c>
      <c r="S21" s="12">
        <v>20</v>
      </c>
    </row>
    <row r="22" spans="1:19" ht="12.75">
      <c r="A22" s="12" t="s">
        <v>581</v>
      </c>
      <c r="B22" s="12">
        <v>560.33</v>
      </c>
      <c r="C22" s="12">
        <v>6.72</v>
      </c>
      <c r="D22" s="12">
        <v>12</v>
      </c>
      <c r="F22" s="12" t="s">
        <v>158</v>
      </c>
      <c r="G22" s="12">
        <v>163.65</v>
      </c>
      <c r="H22" s="12">
        <v>3.15</v>
      </c>
      <c r="I22" s="12">
        <v>21</v>
      </c>
      <c r="K22" s="12" t="s">
        <v>70</v>
      </c>
      <c r="L22" s="12">
        <v>201.47</v>
      </c>
      <c r="M22" s="12">
        <v>-0.6</v>
      </c>
      <c r="N22" s="12">
        <v>21</v>
      </c>
      <c r="P22" s="12" t="s">
        <v>576</v>
      </c>
      <c r="Q22" s="12">
        <v>394.31</v>
      </c>
      <c r="R22" s="12">
        <v>11.22</v>
      </c>
      <c r="S22" s="12">
        <v>21</v>
      </c>
    </row>
    <row r="23" spans="1:19" ht="12.75">
      <c r="A23" s="12" t="s">
        <v>70</v>
      </c>
      <c r="B23" s="12">
        <v>201.47</v>
      </c>
      <c r="C23" s="12">
        <v>-0.6</v>
      </c>
      <c r="D23" s="12">
        <v>84</v>
      </c>
      <c r="F23" s="12" t="s">
        <v>241</v>
      </c>
      <c r="G23" s="12">
        <v>229.79</v>
      </c>
      <c r="H23" s="12">
        <v>-1.66</v>
      </c>
      <c r="I23" s="12">
        <v>22</v>
      </c>
      <c r="K23" s="12" t="s">
        <v>473</v>
      </c>
      <c r="L23" s="12">
        <v>147.16</v>
      </c>
      <c r="M23" s="12">
        <v>1.62</v>
      </c>
      <c r="N23" s="12">
        <v>22</v>
      </c>
      <c r="P23" s="12" t="s">
        <v>150</v>
      </c>
      <c r="Q23" s="12">
        <v>449.27</v>
      </c>
      <c r="R23" s="12">
        <v>17.13</v>
      </c>
      <c r="S23" s="12">
        <v>22</v>
      </c>
    </row>
    <row r="24" spans="1:19" ht="12.75">
      <c r="A24" s="12" t="s">
        <v>79</v>
      </c>
      <c r="B24" s="12">
        <v>116.43</v>
      </c>
      <c r="C24" s="12">
        <v>0.01</v>
      </c>
      <c r="D24" s="12">
        <v>98</v>
      </c>
      <c r="K24" s="12" t="s">
        <v>510</v>
      </c>
      <c r="L24" s="12">
        <v>115.16</v>
      </c>
      <c r="M24" s="12">
        <v>6.1</v>
      </c>
      <c r="N24" s="12">
        <v>23</v>
      </c>
      <c r="P24" s="12" t="s">
        <v>481</v>
      </c>
      <c r="Q24" s="12">
        <v>487.69</v>
      </c>
      <c r="R24" s="12">
        <v>2.78</v>
      </c>
      <c r="S24" s="12">
        <v>23</v>
      </c>
    </row>
    <row r="25" spans="1:19" ht="12.75">
      <c r="A25" s="12" t="s">
        <v>481</v>
      </c>
      <c r="B25" s="12">
        <v>487.69</v>
      </c>
      <c r="C25" s="12">
        <v>2.78</v>
      </c>
      <c r="D25" s="12">
        <v>23</v>
      </c>
      <c r="K25" s="12" t="s">
        <v>268</v>
      </c>
      <c r="L25" s="12">
        <v>213.71</v>
      </c>
      <c r="M25" s="12">
        <v>-7.01</v>
      </c>
      <c r="N25" s="12">
        <v>24</v>
      </c>
      <c r="P25" s="12" t="s">
        <v>314</v>
      </c>
      <c r="Q25" s="12">
        <v>529.66</v>
      </c>
      <c r="R25" s="12">
        <v>-6.5</v>
      </c>
      <c r="S25" s="12">
        <v>24</v>
      </c>
    </row>
    <row r="26" spans="1:19" ht="12.75">
      <c r="A26" s="12" t="s">
        <v>82</v>
      </c>
      <c r="B26" s="12">
        <v>191.43</v>
      </c>
      <c r="C26" s="12">
        <v>6.42</v>
      </c>
      <c r="D26" s="12">
        <v>67</v>
      </c>
      <c r="K26" s="12" t="s">
        <v>203</v>
      </c>
      <c r="L26" s="12">
        <v>172.18</v>
      </c>
      <c r="M26" s="12">
        <v>-4.67</v>
      </c>
      <c r="N26" s="12">
        <v>25</v>
      </c>
      <c r="P26" s="12" t="s">
        <v>605</v>
      </c>
      <c r="Q26" s="70">
        <v>422.95</v>
      </c>
      <c r="R26" s="12">
        <v>16.58</v>
      </c>
      <c r="S26" s="69">
        <v>25</v>
      </c>
    </row>
    <row r="27" spans="1:19" ht="12.75">
      <c r="A27" s="12" t="s">
        <v>463</v>
      </c>
      <c r="B27" s="12">
        <v>435.2</v>
      </c>
      <c r="C27" s="12">
        <v>-4.4</v>
      </c>
      <c r="D27" s="12">
        <v>38</v>
      </c>
      <c r="P27" s="12" t="s">
        <v>250</v>
      </c>
      <c r="Q27" s="12">
        <v>508.81</v>
      </c>
      <c r="R27" s="12">
        <v>7.42</v>
      </c>
      <c r="S27" s="12">
        <v>26</v>
      </c>
    </row>
    <row r="28" spans="1:19" ht="12.75">
      <c r="A28" s="12" t="s">
        <v>83</v>
      </c>
      <c r="B28" s="12">
        <v>545.96</v>
      </c>
      <c r="C28" s="12">
        <v>-6.37</v>
      </c>
      <c r="D28" s="12">
        <v>29</v>
      </c>
      <c r="P28" s="12" t="s">
        <v>44</v>
      </c>
      <c r="Q28" s="12">
        <v>532.7</v>
      </c>
      <c r="R28" s="12">
        <v>-3.19</v>
      </c>
      <c r="S28" s="12">
        <v>27</v>
      </c>
    </row>
    <row r="29" spans="1:19" ht="12.75">
      <c r="A29" s="12" t="s">
        <v>107</v>
      </c>
      <c r="B29" s="12">
        <v>420.16</v>
      </c>
      <c r="C29" s="12">
        <v>31.51</v>
      </c>
      <c r="D29" s="12">
        <v>15</v>
      </c>
      <c r="F29" s="12" t="s">
        <v>0</v>
      </c>
      <c r="G29" s="12" t="s">
        <v>445</v>
      </c>
      <c r="H29" s="12" t="s">
        <v>446</v>
      </c>
      <c r="I29" s="12" t="s">
        <v>447</v>
      </c>
      <c r="P29" s="12" t="s">
        <v>259</v>
      </c>
      <c r="Q29" s="12">
        <v>524.87</v>
      </c>
      <c r="R29" s="12">
        <v>-8.02</v>
      </c>
      <c r="S29" s="12">
        <v>28</v>
      </c>
    </row>
    <row r="30" spans="1:19" ht="12.75">
      <c r="A30" s="12" t="s">
        <v>121</v>
      </c>
      <c r="B30" s="12">
        <v>269.75</v>
      </c>
      <c r="C30" s="12">
        <v>0.66</v>
      </c>
      <c r="D30" s="12">
        <v>60</v>
      </c>
      <c r="F30" s="12" t="s">
        <v>594</v>
      </c>
      <c r="G30" s="12">
        <v>170</v>
      </c>
      <c r="H30" s="12">
        <v>4.94</v>
      </c>
      <c r="I30" s="12">
        <v>1</v>
      </c>
      <c r="P30" s="12" t="s">
        <v>83</v>
      </c>
      <c r="Q30" s="12">
        <v>545.96</v>
      </c>
      <c r="R30" s="12">
        <v>-6.37</v>
      </c>
      <c r="S30" s="12">
        <v>29</v>
      </c>
    </row>
    <row r="31" spans="1:19" ht="12.75">
      <c r="A31" s="12" t="s">
        <v>467</v>
      </c>
      <c r="B31" s="12">
        <v>256.27</v>
      </c>
      <c r="C31" s="12">
        <v>0.19</v>
      </c>
      <c r="D31" s="12">
        <v>74</v>
      </c>
      <c r="F31" s="12" t="s">
        <v>216</v>
      </c>
      <c r="G31" s="12">
        <v>144.77</v>
      </c>
      <c r="H31" s="12">
        <v>2.92</v>
      </c>
      <c r="I31" s="12">
        <v>2</v>
      </c>
      <c r="P31" s="12" t="s">
        <v>66</v>
      </c>
      <c r="Q31" s="12">
        <v>371.55</v>
      </c>
      <c r="R31" s="12">
        <v>0.05</v>
      </c>
      <c r="S31" s="12">
        <v>30</v>
      </c>
    </row>
    <row r="32" spans="1:19" ht="12.75">
      <c r="A32" s="12" t="s">
        <v>486</v>
      </c>
      <c r="B32" s="12">
        <v>437.18</v>
      </c>
      <c r="C32" s="12">
        <v>5.88</v>
      </c>
      <c r="D32" s="12">
        <v>34</v>
      </c>
      <c r="F32" s="12" t="s">
        <v>579</v>
      </c>
      <c r="G32" s="12">
        <v>127.88</v>
      </c>
      <c r="H32" s="12">
        <v>3.79</v>
      </c>
      <c r="I32" s="12">
        <v>3</v>
      </c>
      <c r="P32" s="12" t="s">
        <v>178</v>
      </c>
      <c r="Q32" s="12">
        <v>404.18</v>
      </c>
      <c r="R32" s="12">
        <v>8.3</v>
      </c>
      <c r="S32" s="12">
        <v>31</v>
      </c>
    </row>
    <row r="33" spans="1:19" ht="12.75">
      <c r="A33" s="12" t="s">
        <v>123</v>
      </c>
      <c r="B33" s="12">
        <v>423.53</v>
      </c>
      <c r="C33" s="12">
        <v>1.34</v>
      </c>
      <c r="D33" s="12">
        <v>48</v>
      </c>
      <c r="F33" s="12" t="s">
        <v>260</v>
      </c>
      <c r="G33" s="12">
        <v>120</v>
      </c>
      <c r="H33" s="12">
        <v>4.46</v>
      </c>
      <c r="I33" s="12">
        <v>4</v>
      </c>
      <c r="P33" s="12" t="s">
        <v>337</v>
      </c>
      <c r="Q33" s="12">
        <v>550</v>
      </c>
      <c r="R33" s="12">
        <v>-1.35</v>
      </c>
      <c r="S33" s="12">
        <v>32</v>
      </c>
    </row>
    <row r="34" spans="1:19" ht="12.75">
      <c r="A34" s="12" t="s">
        <v>127</v>
      </c>
      <c r="B34" s="12">
        <v>488.6</v>
      </c>
      <c r="C34" s="12">
        <v>-10.14</v>
      </c>
      <c r="D34" s="12">
        <v>43</v>
      </c>
      <c r="F34" s="12" t="s">
        <v>264</v>
      </c>
      <c r="G34" s="12">
        <v>127.51</v>
      </c>
      <c r="H34" s="12">
        <v>2.92</v>
      </c>
      <c r="I34" s="12">
        <v>5</v>
      </c>
      <c r="P34" s="12" t="s">
        <v>582</v>
      </c>
      <c r="Q34" s="12">
        <v>392.42</v>
      </c>
      <c r="R34" s="12">
        <v>16.69</v>
      </c>
      <c r="S34" s="12">
        <v>33</v>
      </c>
    </row>
    <row r="35" spans="1:19" ht="12.75">
      <c r="A35" s="12" t="s">
        <v>130</v>
      </c>
      <c r="B35" s="12">
        <v>208.78</v>
      </c>
      <c r="C35" s="12">
        <v>0.19</v>
      </c>
      <c r="D35" s="12">
        <v>75</v>
      </c>
      <c r="F35" s="12" t="s">
        <v>578</v>
      </c>
      <c r="G35" s="12">
        <v>138.02</v>
      </c>
      <c r="H35" s="12">
        <v>-0.19</v>
      </c>
      <c r="I35" s="12">
        <v>6</v>
      </c>
      <c r="P35" s="12" t="s">
        <v>486</v>
      </c>
      <c r="Q35" s="12">
        <v>437.18</v>
      </c>
      <c r="R35" s="12">
        <v>5.88</v>
      </c>
      <c r="S35" s="12">
        <v>34</v>
      </c>
    </row>
    <row r="36" spans="1:19" ht="12.75">
      <c r="A36" s="12" t="s">
        <v>585</v>
      </c>
      <c r="B36" s="12">
        <v>155.97</v>
      </c>
      <c r="C36" s="12">
        <v>12.67</v>
      </c>
      <c r="D36" s="12">
        <v>65</v>
      </c>
      <c r="F36" s="12" t="s">
        <v>254</v>
      </c>
      <c r="G36" s="12">
        <v>121.46</v>
      </c>
      <c r="H36" s="12">
        <v>1.99</v>
      </c>
      <c r="I36" s="12">
        <v>7</v>
      </c>
      <c r="P36" s="12" t="s">
        <v>301</v>
      </c>
      <c r="Q36" s="12">
        <v>397.63</v>
      </c>
      <c r="R36" s="12">
        <v>14.72</v>
      </c>
      <c r="S36" s="12">
        <v>35</v>
      </c>
    </row>
    <row r="37" spans="1:19" ht="12.75">
      <c r="A37" s="12" t="s">
        <v>147</v>
      </c>
      <c r="B37" s="12">
        <v>129.17</v>
      </c>
      <c r="C37" s="12">
        <v>-3.6</v>
      </c>
      <c r="D37" s="12">
        <v>102</v>
      </c>
      <c r="F37" s="12" t="s">
        <v>598</v>
      </c>
      <c r="G37" s="12">
        <v>112.89</v>
      </c>
      <c r="H37" s="12">
        <v>-0.42</v>
      </c>
      <c r="I37" s="12">
        <v>8</v>
      </c>
      <c r="P37" s="12" t="s">
        <v>457</v>
      </c>
      <c r="Q37" s="12">
        <v>457.1</v>
      </c>
      <c r="R37" s="12">
        <v>-8.17</v>
      </c>
      <c r="S37" s="12">
        <v>36</v>
      </c>
    </row>
    <row r="38" spans="1:19" ht="12.75">
      <c r="A38" s="12" t="s">
        <v>576</v>
      </c>
      <c r="B38" s="12">
        <v>394.31</v>
      </c>
      <c r="C38" s="12">
        <v>11.22</v>
      </c>
      <c r="D38" s="12">
        <v>21</v>
      </c>
      <c r="F38" s="12" t="s">
        <v>592</v>
      </c>
      <c r="G38" s="12">
        <v>67.29</v>
      </c>
      <c r="H38" s="12">
        <v>8.53</v>
      </c>
      <c r="I38" s="12">
        <v>9</v>
      </c>
      <c r="P38" s="12" t="s">
        <v>269</v>
      </c>
      <c r="Q38" s="12">
        <v>517.51</v>
      </c>
      <c r="R38" s="12">
        <v>0.45</v>
      </c>
      <c r="S38" s="12">
        <v>37</v>
      </c>
    </row>
    <row r="39" spans="1:19" ht="12.75">
      <c r="A39" s="12" t="s">
        <v>518</v>
      </c>
      <c r="B39" s="12">
        <v>81.55</v>
      </c>
      <c r="C39" s="12">
        <v>2.67</v>
      </c>
      <c r="D39" s="12">
        <v>107</v>
      </c>
      <c r="F39" s="12" t="s">
        <v>79</v>
      </c>
      <c r="G39" s="12">
        <v>116.43</v>
      </c>
      <c r="H39" s="12">
        <v>0.01</v>
      </c>
      <c r="I39" s="12">
        <v>10</v>
      </c>
      <c r="P39" s="12" t="s">
        <v>463</v>
      </c>
      <c r="Q39" s="12">
        <v>435.2</v>
      </c>
      <c r="R39" s="12">
        <v>-4.4</v>
      </c>
      <c r="S39" s="12">
        <v>38</v>
      </c>
    </row>
    <row r="40" spans="1:19" ht="12.75">
      <c r="A40" s="12" t="s">
        <v>583</v>
      </c>
      <c r="B40" s="12">
        <v>481.71</v>
      </c>
      <c r="C40" s="12">
        <v>-1.73</v>
      </c>
      <c r="D40" s="12">
        <v>47</v>
      </c>
      <c r="F40" s="12" t="s">
        <v>519</v>
      </c>
      <c r="G40" s="12">
        <v>96.91</v>
      </c>
      <c r="H40" s="12">
        <v>4.67</v>
      </c>
      <c r="I40" s="12">
        <v>11</v>
      </c>
      <c r="P40" s="12" t="s">
        <v>207</v>
      </c>
      <c r="Q40" s="12">
        <v>482.02</v>
      </c>
      <c r="R40" s="12">
        <v>-4.96</v>
      </c>
      <c r="S40" s="12">
        <v>39</v>
      </c>
    </row>
    <row r="41" spans="1:19" ht="12.75">
      <c r="A41" s="12" t="s">
        <v>148</v>
      </c>
      <c r="B41" s="12">
        <v>631.7</v>
      </c>
      <c r="C41" s="12">
        <v>-4.62</v>
      </c>
      <c r="D41" s="12">
        <v>17</v>
      </c>
      <c r="F41" s="12" t="s">
        <v>262</v>
      </c>
      <c r="G41" s="12">
        <v>114.34</v>
      </c>
      <c r="H41" s="12">
        <v>-2.41</v>
      </c>
      <c r="I41" s="12">
        <v>12</v>
      </c>
      <c r="P41" s="12" t="s">
        <v>299</v>
      </c>
      <c r="Q41" s="12">
        <v>369.11</v>
      </c>
      <c r="R41" s="12">
        <v>5.9</v>
      </c>
      <c r="S41" s="12">
        <v>40</v>
      </c>
    </row>
    <row r="42" spans="1:19" ht="12.75">
      <c r="A42" s="12" t="s">
        <v>150</v>
      </c>
      <c r="B42" s="12">
        <v>449.27</v>
      </c>
      <c r="C42" s="12">
        <v>17.13</v>
      </c>
      <c r="D42" s="12">
        <v>22</v>
      </c>
      <c r="F42" s="12" t="s">
        <v>584</v>
      </c>
      <c r="G42" s="12">
        <v>0</v>
      </c>
      <c r="H42" s="12">
        <v>11.66</v>
      </c>
      <c r="I42" s="12">
        <v>13</v>
      </c>
      <c r="P42" s="12" t="s">
        <v>459</v>
      </c>
      <c r="Q42" s="12">
        <v>498.19</v>
      </c>
      <c r="R42" s="12">
        <v>-2.87</v>
      </c>
      <c r="S42" s="12">
        <v>41</v>
      </c>
    </row>
    <row r="43" spans="1:19" ht="12.75">
      <c r="A43" s="12" t="s">
        <v>153</v>
      </c>
      <c r="B43" s="12">
        <v>248.1</v>
      </c>
      <c r="C43" s="12">
        <v>-2.34</v>
      </c>
      <c r="D43" s="12">
        <v>77</v>
      </c>
      <c r="F43" s="12" t="s">
        <v>147</v>
      </c>
      <c r="G43" s="12">
        <v>129.17</v>
      </c>
      <c r="H43" s="12">
        <v>-3.6</v>
      </c>
      <c r="I43" s="12">
        <v>14</v>
      </c>
      <c r="P43" s="12" t="s">
        <v>251</v>
      </c>
      <c r="Q43" s="12">
        <v>396.54</v>
      </c>
      <c r="R43" s="12">
        <v>2.81</v>
      </c>
      <c r="S43" s="12">
        <v>42</v>
      </c>
    </row>
    <row r="44" spans="1:19" ht="12.75">
      <c r="A44" s="12" t="s">
        <v>158</v>
      </c>
      <c r="B44" s="12">
        <v>163.65</v>
      </c>
      <c r="C44" s="12">
        <v>3.15</v>
      </c>
      <c r="D44" s="12">
        <v>62</v>
      </c>
      <c r="F44" s="12" t="s">
        <v>227</v>
      </c>
      <c r="G44" s="12">
        <v>76.92</v>
      </c>
      <c r="H44" s="12">
        <v>0.59</v>
      </c>
      <c r="I44" s="12">
        <v>15</v>
      </c>
      <c r="P44" s="12" t="s">
        <v>127</v>
      </c>
      <c r="Q44" s="12">
        <v>488.6</v>
      </c>
      <c r="R44" s="12">
        <v>-10.14</v>
      </c>
      <c r="S44" s="12">
        <v>43</v>
      </c>
    </row>
    <row r="45" spans="1:19" ht="12.75">
      <c r="A45" s="12" t="s">
        <v>160</v>
      </c>
      <c r="B45" s="71">
        <v>160.28</v>
      </c>
      <c r="C45" s="12">
        <v>-0.81</v>
      </c>
      <c r="D45" s="12">
        <v>83</v>
      </c>
      <c r="F45" s="12" t="s">
        <v>526</v>
      </c>
      <c r="G45" s="12">
        <v>59.24</v>
      </c>
      <c r="H45" s="12">
        <v>0.63</v>
      </c>
      <c r="I45" s="12">
        <v>16</v>
      </c>
      <c r="P45" s="12" t="s">
        <v>185</v>
      </c>
      <c r="Q45" s="71">
        <v>336.22</v>
      </c>
      <c r="R45" s="12">
        <v>7.11</v>
      </c>
      <c r="S45" s="12">
        <v>44</v>
      </c>
    </row>
    <row r="46" spans="1:9" ht="12.75">
      <c r="A46" s="12" t="s">
        <v>161</v>
      </c>
      <c r="B46" s="12">
        <v>681.58</v>
      </c>
      <c r="C46" s="12">
        <v>1.92</v>
      </c>
      <c r="D46" s="12">
        <v>5</v>
      </c>
      <c r="F46" s="12" t="s">
        <v>280</v>
      </c>
      <c r="G46" s="12">
        <v>99.5</v>
      </c>
      <c r="H46" s="12">
        <v>3.65</v>
      </c>
      <c r="I46" s="12">
        <v>17</v>
      </c>
    </row>
    <row r="47" spans="1:9" ht="12.75">
      <c r="A47" s="12" t="s">
        <v>473</v>
      </c>
      <c r="B47" s="12">
        <v>147.16</v>
      </c>
      <c r="C47" s="12">
        <v>1.62</v>
      </c>
      <c r="D47" s="12">
        <v>85</v>
      </c>
      <c r="F47" s="12" t="s">
        <v>527</v>
      </c>
      <c r="G47" s="12">
        <v>60.13</v>
      </c>
      <c r="H47" s="12">
        <v>1.05</v>
      </c>
      <c r="I47" s="12">
        <v>18</v>
      </c>
    </row>
    <row r="48" spans="1:9" ht="12.75">
      <c r="A48" s="12" t="s">
        <v>178</v>
      </c>
      <c r="B48" s="12">
        <v>404.18</v>
      </c>
      <c r="C48" s="12">
        <v>8.3</v>
      </c>
      <c r="D48" s="12">
        <v>31</v>
      </c>
      <c r="F48" s="12" t="s">
        <v>518</v>
      </c>
      <c r="G48" s="12">
        <v>81.55</v>
      </c>
      <c r="H48" s="12">
        <v>2.67</v>
      </c>
      <c r="I48" s="12">
        <v>19</v>
      </c>
    </row>
    <row r="49" spans="1:9" ht="12.75">
      <c r="A49" s="12" t="s">
        <v>579</v>
      </c>
      <c r="B49" s="12">
        <v>127.88</v>
      </c>
      <c r="C49" s="12">
        <v>3.79</v>
      </c>
      <c r="D49" s="12">
        <v>91</v>
      </c>
      <c r="F49" s="12" t="s">
        <v>313</v>
      </c>
      <c r="G49" s="12">
        <v>84.42</v>
      </c>
      <c r="H49" s="12">
        <v>-1.26</v>
      </c>
      <c r="I49" s="12">
        <v>20</v>
      </c>
    </row>
    <row r="50" spans="1:9" ht="12.75">
      <c r="A50" s="12" t="s">
        <v>181</v>
      </c>
      <c r="B50" s="12">
        <v>572</v>
      </c>
      <c r="C50" s="12">
        <v>3.33</v>
      </c>
      <c r="D50" s="12">
        <v>14</v>
      </c>
      <c r="F50" s="12" t="s">
        <v>603</v>
      </c>
      <c r="G50" s="12">
        <v>78.92</v>
      </c>
      <c r="H50" s="12">
        <v>1.9</v>
      </c>
      <c r="I50" s="12">
        <v>21</v>
      </c>
    </row>
    <row r="51" spans="1:9" ht="12.75">
      <c r="A51" s="12" t="s">
        <v>450</v>
      </c>
      <c r="B51" s="12">
        <v>1059.22</v>
      </c>
      <c r="C51" s="12">
        <v>-7.13</v>
      </c>
      <c r="D51" s="12">
        <v>3</v>
      </c>
      <c r="F51" s="12" t="s">
        <v>524</v>
      </c>
      <c r="G51" s="12">
        <v>93.5</v>
      </c>
      <c r="H51" s="12">
        <v>-4.17</v>
      </c>
      <c r="I51" s="12">
        <v>22</v>
      </c>
    </row>
    <row r="52" spans="1:9" ht="12.75">
      <c r="A52" s="12" t="s">
        <v>461</v>
      </c>
      <c r="B52" s="12">
        <v>420.62</v>
      </c>
      <c r="C52" s="12">
        <v>7.93</v>
      </c>
      <c r="D52" s="12">
        <v>20</v>
      </c>
      <c r="F52" s="12" t="s">
        <v>589</v>
      </c>
      <c r="G52" s="12">
        <v>58.77</v>
      </c>
      <c r="H52" s="12">
        <v>-2.19</v>
      </c>
      <c r="I52" s="12">
        <v>23</v>
      </c>
    </row>
    <row r="53" spans="1:4" ht="12.75">
      <c r="A53" s="12" t="s">
        <v>185</v>
      </c>
      <c r="B53" s="12">
        <v>336.22</v>
      </c>
      <c r="C53" s="12">
        <v>7.11</v>
      </c>
      <c r="D53" s="12">
        <v>44</v>
      </c>
    </row>
    <row r="54" spans="1:4" ht="12.75">
      <c r="A54" s="12" t="s">
        <v>189</v>
      </c>
      <c r="B54" s="12">
        <v>231.47</v>
      </c>
      <c r="C54" s="12">
        <v>0.16</v>
      </c>
      <c r="D54" s="12">
        <v>69</v>
      </c>
    </row>
    <row r="55" spans="1:4" ht="12.75">
      <c r="A55" s="12" t="s">
        <v>190</v>
      </c>
      <c r="B55" s="12">
        <v>683.99</v>
      </c>
      <c r="C55" s="12">
        <v>15.89</v>
      </c>
      <c r="D55" s="12">
        <v>2</v>
      </c>
    </row>
    <row r="56" spans="1:4" ht="12.75">
      <c r="A56" s="12" t="s">
        <v>191</v>
      </c>
      <c r="B56" s="12">
        <v>347.56</v>
      </c>
      <c r="C56" s="12">
        <v>1.46</v>
      </c>
      <c r="D56" s="12">
        <v>51</v>
      </c>
    </row>
    <row r="57" spans="1:4" ht="12.75">
      <c r="A57" s="12" t="s">
        <v>594</v>
      </c>
      <c r="B57" s="12">
        <v>170</v>
      </c>
      <c r="C57" s="12">
        <v>4.94</v>
      </c>
      <c r="D57" s="12">
        <v>89</v>
      </c>
    </row>
    <row r="58" spans="1:4" ht="12.75">
      <c r="A58" s="12" t="s">
        <v>506</v>
      </c>
      <c r="B58" s="12">
        <v>246.5</v>
      </c>
      <c r="C58" s="12">
        <v>1.32</v>
      </c>
      <c r="D58" s="12">
        <v>59</v>
      </c>
    </row>
    <row r="59" spans="1:4" ht="12.75">
      <c r="A59" s="12" t="s">
        <v>605</v>
      </c>
      <c r="B59" s="70">
        <v>422.95</v>
      </c>
      <c r="C59" s="12">
        <v>16.58</v>
      </c>
      <c r="D59" s="12">
        <v>25</v>
      </c>
    </row>
    <row r="60" spans="1:4" ht="12.75">
      <c r="A60" s="12" t="s">
        <v>465</v>
      </c>
      <c r="B60" s="12">
        <v>242.2</v>
      </c>
      <c r="C60" s="12">
        <v>10.96</v>
      </c>
      <c r="D60" s="12">
        <v>55</v>
      </c>
    </row>
    <row r="61" spans="1:4" ht="12.75">
      <c r="A61" s="12" t="s">
        <v>459</v>
      </c>
      <c r="B61" s="12">
        <v>498.19</v>
      </c>
      <c r="C61" s="12">
        <v>-2.87</v>
      </c>
      <c r="D61" s="12">
        <v>41</v>
      </c>
    </row>
    <row r="62" spans="1:4" ht="12.75">
      <c r="A62" s="12" t="s">
        <v>203</v>
      </c>
      <c r="B62" s="12">
        <v>172.18</v>
      </c>
      <c r="C62" s="12">
        <v>-4.67</v>
      </c>
      <c r="D62" s="12">
        <v>88</v>
      </c>
    </row>
    <row r="63" spans="1:4" ht="12.75">
      <c r="A63" s="12" t="s">
        <v>204</v>
      </c>
      <c r="B63" s="12">
        <v>221.09</v>
      </c>
      <c r="C63" s="12">
        <v>-2.09</v>
      </c>
      <c r="D63" s="12">
        <v>78</v>
      </c>
    </row>
    <row r="64" spans="1:4" ht="12.75">
      <c r="A64" s="12" t="s">
        <v>510</v>
      </c>
      <c r="B64" s="12">
        <v>115.16</v>
      </c>
      <c r="C64" s="12">
        <v>6.1</v>
      </c>
      <c r="D64" s="12">
        <v>86</v>
      </c>
    </row>
    <row r="65" spans="1:4" ht="12.75">
      <c r="A65" s="12" t="s">
        <v>205</v>
      </c>
      <c r="B65" s="12">
        <v>607.69</v>
      </c>
      <c r="C65" s="12">
        <v>-5.97</v>
      </c>
      <c r="D65" s="12">
        <v>19</v>
      </c>
    </row>
    <row r="66" spans="1:4" ht="12.75">
      <c r="A66" s="12" t="s">
        <v>207</v>
      </c>
      <c r="B66" s="12">
        <v>482.02</v>
      </c>
      <c r="C66" s="12">
        <v>-4.96</v>
      </c>
      <c r="D66" s="12">
        <v>39</v>
      </c>
    </row>
    <row r="67" spans="1:4" ht="12.75">
      <c r="A67" s="12" t="s">
        <v>466</v>
      </c>
      <c r="B67" s="12">
        <v>261.43</v>
      </c>
      <c r="C67" s="12">
        <v>1.62</v>
      </c>
      <c r="D67" s="12">
        <v>66</v>
      </c>
    </row>
    <row r="68" spans="1:4" ht="12.75">
      <c r="A68" s="12" t="s">
        <v>216</v>
      </c>
      <c r="B68" s="12">
        <v>144.77</v>
      </c>
      <c r="C68" s="12">
        <v>2.92</v>
      </c>
      <c r="D68" s="12">
        <v>90</v>
      </c>
    </row>
    <row r="69" spans="1:4" ht="12.75">
      <c r="A69" s="12" t="s">
        <v>448</v>
      </c>
      <c r="B69" s="12">
        <v>697.66</v>
      </c>
      <c r="C69" s="12">
        <v>7.38</v>
      </c>
      <c r="D69" s="12">
        <v>1</v>
      </c>
    </row>
    <row r="70" spans="1:4" ht="12.75">
      <c r="A70" s="12" t="s">
        <v>219</v>
      </c>
      <c r="B70" s="12">
        <v>693.75</v>
      </c>
      <c r="C70" s="12">
        <v>0.87</v>
      </c>
      <c r="D70" s="12">
        <v>4</v>
      </c>
    </row>
    <row r="71" spans="1:4" ht="12.75">
      <c r="A71" s="12" t="s">
        <v>226</v>
      </c>
      <c r="B71" s="12">
        <v>218.76</v>
      </c>
      <c r="C71" s="12">
        <v>2.01</v>
      </c>
      <c r="D71" s="12">
        <v>70</v>
      </c>
    </row>
    <row r="72" spans="1:4" ht="12.75">
      <c r="A72" s="12" t="s">
        <v>227</v>
      </c>
      <c r="B72" s="69">
        <v>76.92</v>
      </c>
      <c r="C72" s="12">
        <v>0.59</v>
      </c>
      <c r="D72" s="12">
        <v>103</v>
      </c>
    </row>
    <row r="73" spans="1:4" ht="12.75">
      <c r="A73" s="12" t="s">
        <v>231</v>
      </c>
      <c r="B73" s="12">
        <v>153.83</v>
      </c>
      <c r="C73" s="12">
        <v>3.23</v>
      </c>
      <c r="D73" s="12">
        <v>82</v>
      </c>
    </row>
    <row r="74" spans="1:4" ht="12.75">
      <c r="A74" s="12" t="s">
        <v>241</v>
      </c>
      <c r="B74" s="12">
        <v>229.79</v>
      </c>
      <c r="C74" s="12">
        <v>-1.66</v>
      </c>
      <c r="D74" s="12">
        <v>63</v>
      </c>
    </row>
    <row r="75" spans="1:4" ht="12.75">
      <c r="A75" s="12" t="s">
        <v>243</v>
      </c>
      <c r="B75" s="12">
        <v>563.71</v>
      </c>
      <c r="C75" s="12">
        <v>-3.31</v>
      </c>
      <c r="D75" s="12">
        <v>18</v>
      </c>
    </row>
    <row r="76" spans="1:4" ht="12.75">
      <c r="A76" s="12" t="s">
        <v>469</v>
      </c>
      <c r="B76" s="12">
        <v>208.28</v>
      </c>
      <c r="C76" s="12">
        <v>6.86</v>
      </c>
      <c r="D76" s="12">
        <v>68</v>
      </c>
    </row>
    <row r="77" spans="1:4" ht="12.75">
      <c r="A77" s="12" t="s">
        <v>246</v>
      </c>
      <c r="B77" s="12">
        <v>200.14</v>
      </c>
      <c r="C77" s="12">
        <v>3.22</v>
      </c>
      <c r="D77" s="12">
        <v>76</v>
      </c>
    </row>
    <row r="78" spans="1:4" ht="12.75">
      <c r="A78" s="12" t="s">
        <v>250</v>
      </c>
      <c r="B78" s="12">
        <v>508.81</v>
      </c>
      <c r="C78" s="12">
        <v>7.42</v>
      </c>
      <c r="D78" s="12">
        <v>26</v>
      </c>
    </row>
    <row r="79" spans="1:4" ht="12.75">
      <c r="A79" s="12" t="s">
        <v>251</v>
      </c>
      <c r="B79" s="12">
        <v>396.54</v>
      </c>
      <c r="C79" s="12">
        <v>2.81</v>
      </c>
      <c r="D79" s="12">
        <v>42</v>
      </c>
    </row>
    <row r="80" spans="1:4" ht="12.75">
      <c r="A80" s="12" t="s">
        <v>253</v>
      </c>
      <c r="B80" s="12">
        <v>348.27</v>
      </c>
      <c r="C80" s="12">
        <v>1.92</v>
      </c>
      <c r="D80" s="12">
        <v>54</v>
      </c>
    </row>
    <row r="81" spans="1:4" ht="12.75">
      <c r="A81" s="12" t="s">
        <v>254</v>
      </c>
      <c r="B81" s="12">
        <v>121.46</v>
      </c>
      <c r="C81" s="12">
        <v>1.99</v>
      </c>
      <c r="D81" s="12">
        <v>95</v>
      </c>
    </row>
    <row r="82" spans="1:4" ht="12.75">
      <c r="A82" s="12" t="s">
        <v>337</v>
      </c>
      <c r="B82" s="12">
        <v>550</v>
      </c>
      <c r="C82" s="12">
        <v>-1.35</v>
      </c>
      <c r="D82" s="12">
        <v>32</v>
      </c>
    </row>
    <row r="83" spans="1:4" ht="12.75">
      <c r="A83" s="12" t="s">
        <v>258</v>
      </c>
      <c r="B83" s="12">
        <v>193.29</v>
      </c>
      <c r="C83" s="12">
        <v>7.98</v>
      </c>
      <c r="D83" s="12">
        <v>72</v>
      </c>
    </row>
    <row r="84" spans="1:4" ht="12.75">
      <c r="A84" s="12" t="s">
        <v>259</v>
      </c>
      <c r="B84" s="12">
        <v>524.87</v>
      </c>
      <c r="C84" s="12">
        <v>-8.02</v>
      </c>
      <c r="D84" s="12">
        <v>28</v>
      </c>
    </row>
    <row r="85" spans="1:4" ht="12.75">
      <c r="A85" s="12" t="s">
        <v>592</v>
      </c>
      <c r="B85" s="12">
        <v>67.29</v>
      </c>
      <c r="C85" s="12">
        <v>8.53</v>
      </c>
      <c r="D85" s="12">
        <v>97</v>
      </c>
    </row>
    <row r="86" spans="1:4" ht="12.75">
      <c r="A86" s="12" t="s">
        <v>260</v>
      </c>
      <c r="B86" s="12">
        <v>120</v>
      </c>
      <c r="C86" s="12">
        <v>4.46</v>
      </c>
      <c r="D86" s="12">
        <v>92</v>
      </c>
    </row>
    <row r="87" spans="1:4" ht="12.75">
      <c r="A87" s="12" t="s">
        <v>262</v>
      </c>
      <c r="B87" s="12">
        <v>114.34</v>
      </c>
      <c r="C87" s="12">
        <v>-2.41</v>
      </c>
      <c r="D87" s="12">
        <v>100</v>
      </c>
    </row>
    <row r="88" spans="1:4" ht="12.75">
      <c r="A88" s="12" t="s">
        <v>264</v>
      </c>
      <c r="B88" s="12">
        <v>127.51</v>
      </c>
      <c r="C88" s="12">
        <v>2.92</v>
      </c>
      <c r="D88" s="12">
        <v>93</v>
      </c>
    </row>
    <row r="89" spans="1:4" ht="12.75">
      <c r="A89" s="12" t="s">
        <v>268</v>
      </c>
      <c r="B89" s="12">
        <v>213.71</v>
      </c>
      <c r="C89" s="12">
        <v>-7.01</v>
      </c>
      <c r="D89" s="12">
        <v>87</v>
      </c>
    </row>
    <row r="90" spans="1:4" ht="12.75">
      <c r="A90" s="12" t="s">
        <v>269</v>
      </c>
      <c r="B90" s="12">
        <v>517.51</v>
      </c>
      <c r="C90" s="12">
        <v>0.45</v>
      </c>
      <c r="D90" s="12">
        <v>37</v>
      </c>
    </row>
    <row r="91" spans="1:4" ht="12.75">
      <c r="A91" s="12" t="s">
        <v>273</v>
      </c>
      <c r="B91" s="12">
        <v>594.56</v>
      </c>
      <c r="C91" s="12">
        <v>-5.58</v>
      </c>
      <c r="D91" s="12">
        <v>16</v>
      </c>
    </row>
    <row r="92" spans="1:4" ht="12.75">
      <c r="A92" s="12" t="s">
        <v>278</v>
      </c>
      <c r="B92" s="12">
        <v>119.31</v>
      </c>
      <c r="C92" s="12">
        <v>3.44</v>
      </c>
      <c r="D92" s="12">
        <v>79</v>
      </c>
    </row>
    <row r="93" spans="1:4" ht="12.75">
      <c r="A93" s="12" t="s">
        <v>574</v>
      </c>
      <c r="B93" s="12">
        <v>341.73</v>
      </c>
      <c r="C93" s="12">
        <v>-1.4</v>
      </c>
      <c r="D93" s="12">
        <v>58</v>
      </c>
    </row>
    <row r="94" spans="1:4" ht="12.75">
      <c r="A94" s="12" t="s">
        <v>519</v>
      </c>
      <c r="B94" s="12">
        <v>96.91</v>
      </c>
      <c r="C94" s="12">
        <v>4.67</v>
      </c>
      <c r="D94" s="12">
        <v>99</v>
      </c>
    </row>
    <row r="95" spans="1:4" ht="12.75">
      <c r="A95" s="12" t="s">
        <v>280</v>
      </c>
      <c r="B95" s="12">
        <v>99.5</v>
      </c>
      <c r="C95" s="12">
        <v>3.65</v>
      </c>
      <c r="D95" s="12">
        <v>105</v>
      </c>
    </row>
    <row r="96" spans="1:4" ht="12.75">
      <c r="A96" s="12" t="s">
        <v>281</v>
      </c>
      <c r="B96" s="12">
        <v>519.45</v>
      </c>
      <c r="C96" s="12">
        <v>14.57</v>
      </c>
      <c r="D96" s="12">
        <v>10</v>
      </c>
    </row>
    <row r="97" spans="1:4" ht="12.75">
      <c r="A97" s="12" t="s">
        <v>287</v>
      </c>
      <c r="B97" s="12">
        <v>461.59</v>
      </c>
      <c r="C97" s="12">
        <v>-1.49</v>
      </c>
      <c r="D97" s="12">
        <v>49</v>
      </c>
    </row>
    <row r="98" spans="1:4" ht="12.75">
      <c r="A98" s="12" t="s">
        <v>527</v>
      </c>
      <c r="B98" s="12">
        <v>60.13</v>
      </c>
      <c r="C98" s="12">
        <v>1.05</v>
      </c>
      <c r="D98" s="12">
        <v>106</v>
      </c>
    </row>
    <row r="99" spans="1:4" ht="12.75">
      <c r="A99" s="12" t="s">
        <v>584</v>
      </c>
      <c r="B99" s="12">
        <v>0</v>
      </c>
      <c r="C99" s="12">
        <v>11.66</v>
      </c>
      <c r="D99" s="12">
        <v>101</v>
      </c>
    </row>
    <row r="100" spans="1:4" ht="12.75">
      <c r="A100" s="12" t="s">
        <v>292</v>
      </c>
      <c r="B100" s="12">
        <v>386.44</v>
      </c>
      <c r="C100" s="12">
        <v>-3.5</v>
      </c>
      <c r="D100" s="12">
        <v>56</v>
      </c>
    </row>
    <row r="101" spans="1:4" ht="12.75">
      <c r="A101" s="12" t="s">
        <v>299</v>
      </c>
      <c r="B101" s="12">
        <v>369.11</v>
      </c>
      <c r="C101" s="12">
        <v>5.9</v>
      </c>
      <c r="D101" s="12">
        <v>40</v>
      </c>
    </row>
    <row r="102" spans="1:4" ht="12.75">
      <c r="A102" s="12" t="s">
        <v>301</v>
      </c>
      <c r="B102" s="12">
        <v>397.63</v>
      </c>
      <c r="C102" s="12">
        <v>14.72</v>
      </c>
      <c r="D102" s="12">
        <v>35</v>
      </c>
    </row>
    <row r="103" spans="1:4" ht="12.75">
      <c r="A103" s="12" t="s">
        <v>302</v>
      </c>
      <c r="B103" s="12">
        <v>554.94</v>
      </c>
      <c r="C103" s="12">
        <v>2.94</v>
      </c>
      <c r="D103" s="12">
        <v>11</v>
      </c>
    </row>
    <row r="104" spans="1:4" ht="12.75">
      <c r="A104" s="12" t="s">
        <v>303</v>
      </c>
      <c r="B104" s="12">
        <v>544.48</v>
      </c>
      <c r="C104" s="12">
        <v>11.19</v>
      </c>
      <c r="D104" s="12">
        <v>9</v>
      </c>
    </row>
    <row r="105" spans="1:4" ht="12.75">
      <c r="A105" s="12" t="s">
        <v>304</v>
      </c>
      <c r="B105" s="12">
        <v>430.15</v>
      </c>
      <c r="C105" s="12">
        <v>-1.33</v>
      </c>
      <c r="D105" s="12">
        <v>52</v>
      </c>
    </row>
    <row r="106" spans="1:4" ht="12.75">
      <c r="A106" s="12" t="s">
        <v>306</v>
      </c>
      <c r="B106" s="12">
        <v>327.21</v>
      </c>
      <c r="C106" s="12">
        <v>13.75</v>
      </c>
      <c r="D106" s="12">
        <v>46</v>
      </c>
    </row>
    <row r="107" spans="1:4" ht="12.75">
      <c r="A107" s="12" t="s">
        <v>308</v>
      </c>
      <c r="B107" s="12">
        <v>113.75</v>
      </c>
      <c r="C107" s="12">
        <v>7.59</v>
      </c>
      <c r="D107" s="12">
        <v>81</v>
      </c>
    </row>
    <row r="108" spans="1:4" ht="12.75">
      <c r="A108" s="12" t="s">
        <v>311</v>
      </c>
      <c r="B108" s="12">
        <v>670.63</v>
      </c>
      <c r="C108" s="12">
        <v>0.51</v>
      </c>
      <c r="D108" s="12">
        <v>6</v>
      </c>
    </row>
    <row r="109" spans="1:4" ht="12.75">
      <c r="A109" s="12" t="s">
        <v>313</v>
      </c>
      <c r="B109" s="12">
        <v>84.42</v>
      </c>
      <c r="C109" s="12">
        <v>-1.26</v>
      </c>
      <c r="D109" s="12">
        <v>108</v>
      </c>
    </row>
    <row r="110" spans="1:4" ht="12.75">
      <c r="A110" s="12" t="s">
        <v>314</v>
      </c>
      <c r="B110" s="12">
        <v>529.66</v>
      </c>
      <c r="C110" s="12">
        <v>-6.5</v>
      </c>
      <c r="D110" s="12">
        <v>24</v>
      </c>
    </row>
    <row r="111" spans="1:4" ht="12.75">
      <c r="A111" s="12" t="s">
        <v>526</v>
      </c>
      <c r="B111" s="12">
        <v>59.24</v>
      </c>
      <c r="C111" s="12">
        <v>0.63</v>
      </c>
      <c r="D111" s="12">
        <v>104</v>
      </c>
    </row>
    <row r="112" spans="1:4" ht="12.75">
      <c r="A112" s="12" t="s">
        <v>315</v>
      </c>
      <c r="B112" s="12">
        <v>259.36</v>
      </c>
      <c r="C112" s="12">
        <v>4.39</v>
      </c>
      <c r="D112" s="12">
        <v>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7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9.00390625" style="45" customWidth="1"/>
    <col min="2" max="2" width="0" style="19" hidden="1" customWidth="1"/>
    <col min="3" max="3" width="31.28125" style="20" customWidth="1"/>
    <col min="4" max="4" width="24.421875" style="19" customWidth="1"/>
    <col min="5" max="6" width="8.57421875" style="19" customWidth="1"/>
    <col min="7" max="8" width="8.421875" style="19" customWidth="1"/>
    <col min="9" max="10" width="8.7109375" style="19" customWidth="1"/>
    <col min="11" max="11" width="8.57421875" style="19" customWidth="1"/>
    <col min="12" max="13" width="8.7109375" style="19" customWidth="1"/>
    <col min="14" max="14" width="9.140625" style="19" customWidth="1"/>
    <col min="15" max="15" width="11.28125" style="19" customWidth="1"/>
    <col min="16" max="16" width="8.7109375" style="19" customWidth="1"/>
    <col min="17" max="17" width="0" style="19" hidden="1" customWidth="1"/>
    <col min="18" max="19" width="12.7109375" style="19" customWidth="1"/>
    <col min="20" max="20" width="11.00390625" style="21" customWidth="1"/>
    <col min="21" max="16384" width="9.140625" style="19" customWidth="1"/>
  </cols>
  <sheetData>
    <row r="1" spans="1:20" ht="44.25" customHeight="1">
      <c r="A1" s="46" t="s">
        <v>447</v>
      </c>
      <c r="B1" s="47"/>
      <c r="C1" s="46" t="s">
        <v>0</v>
      </c>
      <c r="D1" s="46" t="s">
        <v>1</v>
      </c>
      <c r="E1" s="48" t="s">
        <v>563</v>
      </c>
      <c r="F1" s="48" t="s">
        <v>564</v>
      </c>
      <c r="G1" s="48" t="s">
        <v>565</v>
      </c>
      <c r="H1" s="48" t="s">
        <v>566</v>
      </c>
      <c r="I1" s="48" t="s">
        <v>567</v>
      </c>
      <c r="J1" s="48" t="s">
        <v>568</v>
      </c>
      <c r="K1" s="48" t="s">
        <v>569</v>
      </c>
      <c r="L1" s="48" t="s">
        <v>570</v>
      </c>
      <c r="M1" s="48" t="s">
        <v>571</v>
      </c>
      <c r="N1" s="48" t="s">
        <v>497</v>
      </c>
      <c r="O1" s="48" t="s">
        <v>498</v>
      </c>
      <c r="P1" s="48" t="s">
        <v>572</v>
      </c>
      <c r="Q1" s="48" t="s">
        <v>500</v>
      </c>
      <c r="R1" s="48" t="s">
        <v>501</v>
      </c>
      <c r="S1" s="48" t="s">
        <v>573</v>
      </c>
      <c r="T1" s="72" t="s">
        <v>477</v>
      </c>
    </row>
    <row r="2" spans="1:20" ht="12.75">
      <c r="A2" s="50">
        <v>1</v>
      </c>
      <c r="B2" s="61"/>
      <c r="C2" s="50" t="s">
        <v>190</v>
      </c>
      <c r="D2" s="50" t="s">
        <v>80</v>
      </c>
      <c r="E2" s="53">
        <v>4</v>
      </c>
      <c r="F2" s="53">
        <v>7</v>
      </c>
      <c r="G2" s="53">
        <v>7</v>
      </c>
      <c r="H2" s="53">
        <v>5</v>
      </c>
      <c r="I2" s="53">
        <v>8</v>
      </c>
      <c r="J2" s="53">
        <v>2</v>
      </c>
      <c r="K2" s="53">
        <v>4</v>
      </c>
      <c r="L2" s="54">
        <v>200</v>
      </c>
      <c r="M2" s="53">
        <f>VLOOKUP(C2,'Расчет 9'!$A$1:$D$109,4,FALSE)</f>
        <v>8</v>
      </c>
      <c r="N2" s="56">
        <f>SUM(E2:M2)</f>
        <v>245</v>
      </c>
      <c r="O2" s="56">
        <f>N2-LARGE(E2:M2,1)-LARGE(E2:M2,2)</f>
        <v>37</v>
      </c>
      <c r="P2" s="56">
        <f>COUNTIF(E2:M2,"&lt;200")</f>
        <v>8</v>
      </c>
      <c r="Q2" s="73" t="str">
        <f>IF(ISNUMBER(SEARCH("Игорь",C2))+ISNUMBER(SEARCH("Илья",C2))+ISNUMBER(SEARCH("Никита",C2))+ISNUMBER(SEARCH("Данила",C2)),"м",IF((RIGHT(C2,1)="а")+(RIGHT(C2,1)="я")+(RIGHT(C2,1)="ь"),"ж","м"))</f>
        <v>ж</v>
      </c>
      <c r="R2" s="74">
        <f>SMALL(E2:M2,1)</f>
        <v>2</v>
      </c>
      <c r="S2" s="60">
        <f>SUMIF(E2:M2,"&lt;200",E2:M2)/P2</f>
        <v>5.625</v>
      </c>
      <c r="T2" s="60">
        <f>VLOOKUP(C2,'Расчет 9'!$A$1:$D$109,2,FALSE)</f>
        <v>701.85</v>
      </c>
    </row>
    <row r="3" spans="1:20" ht="12.75">
      <c r="A3" s="50">
        <f>A2+1</f>
        <v>2</v>
      </c>
      <c r="B3" s="61"/>
      <c r="C3" s="50" t="s">
        <v>181</v>
      </c>
      <c r="D3" s="50" t="s">
        <v>80</v>
      </c>
      <c r="E3" s="53">
        <v>24</v>
      </c>
      <c r="F3" s="53">
        <v>10</v>
      </c>
      <c r="G3" s="53">
        <v>9</v>
      </c>
      <c r="H3" s="53">
        <v>10</v>
      </c>
      <c r="I3" s="53">
        <v>19</v>
      </c>
      <c r="J3" s="53">
        <v>14</v>
      </c>
      <c r="K3" s="53">
        <v>10</v>
      </c>
      <c r="L3" s="53">
        <v>17</v>
      </c>
      <c r="M3" s="53">
        <v>9</v>
      </c>
      <c r="N3" s="56">
        <f>SUM(E3:M3)</f>
        <v>122</v>
      </c>
      <c r="O3" s="56">
        <f>N3-LARGE(E3:M3,1)-LARGE(E3:M3,2)</f>
        <v>79</v>
      </c>
      <c r="P3" s="56">
        <f>COUNTIF(E3:M3,"&lt;200")</f>
        <v>9</v>
      </c>
      <c r="Q3" s="73" t="str">
        <f>IF(ISNUMBER(SEARCH("Игорь",C3))+ISNUMBER(SEARCH("Илья",C3))+ISNUMBER(SEARCH("Никита",C3))+ISNUMBER(SEARCH("Данила",C3)),"м",IF((RIGHT(C3,1)="а")+(RIGHT(C3,1)="я")+(RIGHT(C3,1)="ь"),"ж","м"))</f>
        <v>ж</v>
      </c>
      <c r="R3" s="74">
        <f>SMALL(E3:M3,1)</f>
        <v>9</v>
      </c>
      <c r="S3" s="60">
        <f>SUMIF(E3:M3,"&lt;200",E3:M3)/P3</f>
        <v>13.555555555555555</v>
      </c>
      <c r="T3" s="60">
        <f>VLOOKUP(C3,'Расчет 9'!$A$1:$D$109,2,FALSE)</f>
        <v>586.09</v>
      </c>
    </row>
    <row r="4" spans="1:20" ht="12.75">
      <c r="A4" s="50">
        <f aca="true" t="shared" si="0" ref="A4:A67">A3+1</f>
        <v>3</v>
      </c>
      <c r="B4" s="61"/>
      <c r="C4" s="50" t="s">
        <v>302</v>
      </c>
      <c r="D4" s="50"/>
      <c r="E4" s="54">
        <v>200</v>
      </c>
      <c r="F4" s="53">
        <v>25</v>
      </c>
      <c r="G4" s="53">
        <v>12</v>
      </c>
      <c r="H4" s="53">
        <v>19</v>
      </c>
      <c r="I4" s="53">
        <v>17</v>
      </c>
      <c r="J4" s="53">
        <v>11</v>
      </c>
      <c r="K4" s="53">
        <v>6</v>
      </c>
      <c r="L4" s="53">
        <v>10</v>
      </c>
      <c r="M4" s="53">
        <f>VLOOKUP(C4,'Расчет 9'!$A$1:$D$109,4,FALSE)</f>
        <v>7</v>
      </c>
      <c r="N4" s="56">
        <f>SUM(E4:M4)</f>
        <v>307</v>
      </c>
      <c r="O4" s="56">
        <f>N4-LARGE(E4:M4,1)-LARGE(E4:M4,2)</f>
        <v>82</v>
      </c>
      <c r="P4" s="56">
        <f>COUNTIF(E4:M4,"&lt;200")</f>
        <v>8</v>
      </c>
      <c r="Q4" s="73" t="str">
        <f>IF(ISNUMBER(SEARCH("Игорь",C4))+ISNUMBER(SEARCH("Илья",C4))+ISNUMBER(SEARCH("Никита",C4))+ISNUMBER(SEARCH("Данила",C4)),"м",IF((RIGHT(C4,1)="а")+(RIGHT(C4,1)="я")+(RIGHT(C4,1)="ь"),"ж","м"))</f>
        <v>ж</v>
      </c>
      <c r="R4" s="74">
        <f>SMALL(E4:M4,1)</f>
        <v>6</v>
      </c>
      <c r="S4" s="60">
        <f>SUMIF(E4:M4,"&lt;200",E4:M4)/P4</f>
        <v>13.375</v>
      </c>
      <c r="T4" s="60">
        <f>VLOOKUP(C4,'Расчет 9'!$A$1:$D$109,2,FALSE)</f>
        <v>591.57</v>
      </c>
    </row>
    <row r="5" spans="1:20" ht="12.75">
      <c r="A5" s="50">
        <f t="shared" si="0"/>
        <v>4</v>
      </c>
      <c r="B5" s="61"/>
      <c r="C5" s="50" t="s">
        <v>273</v>
      </c>
      <c r="D5" s="50"/>
      <c r="E5" s="54">
        <v>200</v>
      </c>
      <c r="F5" s="54">
        <v>200</v>
      </c>
      <c r="G5" s="53">
        <v>10</v>
      </c>
      <c r="H5" s="53">
        <v>11</v>
      </c>
      <c r="I5" s="53">
        <v>11</v>
      </c>
      <c r="J5" s="53">
        <v>16</v>
      </c>
      <c r="K5" s="53">
        <v>14</v>
      </c>
      <c r="L5" s="53">
        <v>5</v>
      </c>
      <c r="M5" s="53">
        <f>VLOOKUP(C5,'Расчет 9'!$A$1:$D$109,4,FALSE)</f>
        <v>15</v>
      </c>
      <c r="N5" s="56">
        <f>SUM(E5:M5)</f>
        <v>482</v>
      </c>
      <c r="O5" s="56">
        <f>N5-LARGE(E5:M5,1)-LARGE(E5:M5,2)</f>
        <v>82</v>
      </c>
      <c r="P5" s="56">
        <f>COUNTIF(E5:M5,"&lt;200")</f>
        <v>7</v>
      </c>
      <c r="Q5" s="73" t="str">
        <f>IF(ISNUMBER(SEARCH("Игорь",C5))+ISNUMBER(SEARCH("Илья",C5))+ISNUMBER(SEARCH("Никита",C5))+ISNUMBER(SEARCH("Данила",C5)),"м",IF((RIGHT(C5,1)="а")+(RIGHT(C5,1)="я")+(RIGHT(C5,1)="ь"),"ж","м"))</f>
        <v>ж</v>
      </c>
      <c r="R5" s="74">
        <f>SMALL(E5:M5,1)</f>
        <v>5</v>
      </c>
      <c r="S5" s="60">
        <f>SUMIF(E5:M5,"&lt;200",E5:M5)/P5</f>
        <v>11.714285714285714</v>
      </c>
      <c r="T5" s="60">
        <f>VLOOKUP(C5,'Расчет 9'!$A$1:$D$109,2,FALSE)</f>
        <v>589.26</v>
      </c>
    </row>
    <row r="6" spans="1:20" ht="12.75">
      <c r="A6" s="50">
        <f t="shared" si="0"/>
        <v>5</v>
      </c>
      <c r="B6" s="61"/>
      <c r="C6" s="50" t="s">
        <v>303</v>
      </c>
      <c r="D6" s="50"/>
      <c r="E6" s="54">
        <v>200</v>
      </c>
      <c r="F6" s="53">
        <v>28</v>
      </c>
      <c r="G6" s="53">
        <v>18</v>
      </c>
      <c r="H6" s="53">
        <v>16</v>
      </c>
      <c r="I6" s="53">
        <v>14</v>
      </c>
      <c r="J6" s="53">
        <v>9</v>
      </c>
      <c r="K6" s="53">
        <v>17</v>
      </c>
      <c r="L6" s="53">
        <v>9</v>
      </c>
      <c r="M6" s="53">
        <f>VLOOKUP(C6,'Расчет 9'!$A$1:$D$109,4,FALSE)</f>
        <v>11</v>
      </c>
      <c r="N6" s="56">
        <f>SUM(E6:M6)</f>
        <v>322</v>
      </c>
      <c r="O6" s="56">
        <f>N6-LARGE(E6:M6,1)-LARGE(E6:M6,2)</f>
        <v>94</v>
      </c>
      <c r="P6" s="56">
        <f>COUNTIF(E6:M6,"&lt;200")</f>
        <v>8</v>
      </c>
      <c r="Q6" s="73" t="str">
        <f>IF(ISNUMBER(SEARCH("Игорь",C6))+ISNUMBER(SEARCH("Илья",C6))+ISNUMBER(SEARCH("Никита",C6))+ISNUMBER(SEARCH("Данила",C6)),"м",IF((RIGHT(C6,1)="а")+(RIGHT(C6,1)="я")+(RIGHT(C6,1)="ь"),"ж","м"))</f>
        <v>ж</v>
      </c>
      <c r="R6" s="74">
        <f>SMALL(E6:M6,1)</f>
        <v>9</v>
      </c>
      <c r="S6" s="60">
        <f>SUMIF(E6:M6,"&lt;200",E6:M6)/P6</f>
        <v>15.25</v>
      </c>
      <c r="T6" s="60">
        <f>VLOOKUP(C6,'Расчет 9'!$A$1:$D$109,2,FALSE)</f>
        <v>597.27</v>
      </c>
    </row>
    <row r="7" spans="1:20" ht="12.75">
      <c r="A7" s="50">
        <f t="shared" si="0"/>
        <v>6</v>
      </c>
      <c r="B7" s="61"/>
      <c r="C7" s="50" t="s">
        <v>191</v>
      </c>
      <c r="D7" s="50" t="s">
        <v>71</v>
      </c>
      <c r="E7" s="62">
        <v>39</v>
      </c>
      <c r="F7" s="62">
        <v>57</v>
      </c>
      <c r="G7" s="62">
        <v>57</v>
      </c>
      <c r="H7" s="62">
        <v>50</v>
      </c>
      <c r="I7" s="62">
        <v>49</v>
      </c>
      <c r="J7" s="62">
        <v>51</v>
      </c>
      <c r="K7" s="62">
        <v>40</v>
      </c>
      <c r="L7" s="62">
        <v>45</v>
      </c>
      <c r="M7" s="62">
        <v>39</v>
      </c>
      <c r="N7" s="56">
        <f>SUM(E7:M7)</f>
        <v>427</v>
      </c>
      <c r="O7" s="56">
        <f>N7-LARGE(E7:M7,1)-LARGE(E7:M7,2)</f>
        <v>313</v>
      </c>
      <c r="P7" s="56">
        <f>COUNTIF(E7:M7,"&lt;200")</f>
        <v>9</v>
      </c>
      <c r="Q7" s="73" t="str">
        <f>IF(ISNUMBER(SEARCH("Игорь",C7))+ISNUMBER(SEARCH("Илья",C7))+ISNUMBER(SEARCH("Никита",C7))+ISNUMBER(SEARCH("Данила",C7)),"м",IF((RIGHT(C7,1)="а")+(RIGHT(C7,1)="я")+(RIGHT(C7,1)="ь"),"ж","м"))</f>
        <v>ж</v>
      </c>
      <c r="R7" s="74">
        <f>SMALL(E7:M7,1)</f>
        <v>39</v>
      </c>
      <c r="S7" s="60">
        <f>SUMIF(E7:M7,"&lt;200",E7:M7)/P7</f>
        <v>47.44444444444444</v>
      </c>
      <c r="T7" s="60">
        <f>VLOOKUP(C7,'Расчет 9'!$A$1:$D$109,2,FALSE)</f>
        <v>357.82</v>
      </c>
    </row>
    <row r="8" spans="1:20" ht="12.75">
      <c r="A8" s="50">
        <f t="shared" si="0"/>
        <v>7</v>
      </c>
      <c r="B8" s="61"/>
      <c r="C8" s="50" t="s">
        <v>315</v>
      </c>
      <c r="D8" s="50" t="s">
        <v>5</v>
      </c>
      <c r="E8" s="62">
        <v>44</v>
      </c>
      <c r="F8" s="63">
        <v>74</v>
      </c>
      <c r="G8" s="63">
        <v>70</v>
      </c>
      <c r="H8" s="63">
        <v>66</v>
      </c>
      <c r="I8" s="62">
        <v>56</v>
      </c>
      <c r="J8" s="63">
        <v>64</v>
      </c>
      <c r="K8" s="62">
        <v>44</v>
      </c>
      <c r="L8" s="62">
        <v>31</v>
      </c>
      <c r="M8" s="62">
        <v>34</v>
      </c>
      <c r="N8" s="56">
        <f>SUM(E8:M8)</f>
        <v>483</v>
      </c>
      <c r="O8" s="56">
        <f>N8-LARGE(E8:M8,1)-LARGE(E8:M8,2)</f>
        <v>339</v>
      </c>
      <c r="P8" s="56">
        <f>COUNTIF(E8:M8,"&lt;200")</f>
        <v>9</v>
      </c>
      <c r="Q8" s="73" t="str">
        <f>IF(ISNUMBER(SEARCH("Игорь",C8))+ISNUMBER(SEARCH("Илья",C8))+ISNUMBER(SEARCH("Никита",C8))+ISNUMBER(SEARCH("Данила",C8)),"м",IF((RIGHT(C8,1)="а")+(RIGHT(C8,1)="я")+(RIGHT(C8,1)="ь"),"ж","м"))</f>
        <v>ж</v>
      </c>
      <c r="R8" s="74">
        <f>SMALL(E8:M8,1)</f>
        <v>31</v>
      </c>
      <c r="S8" s="60">
        <f>SUMIF(E8:M8,"&lt;200",E8:M8)/P8</f>
        <v>53.666666666666664</v>
      </c>
      <c r="T8" s="60">
        <f>VLOOKUP(C8,'Расчет 9'!$A$1:$D$109,2,FALSE)</f>
        <v>274.76</v>
      </c>
    </row>
    <row r="9" spans="1:20" ht="12.75">
      <c r="A9" s="50">
        <f t="shared" si="0"/>
        <v>8</v>
      </c>
      <c r="B9" s="61"/>
      <c r="C9" s="50" t="s">
        <v>193</v>
      </c>
      <c r="D9" s="50"/>
      <c r="E9" s="54">
        <v>200</v>
      </c>
      <c r="F9" s="63">
        <v>89</v>
      </c>
      <c r="G9" s="63">
        <v>94</v>
      </c>
      <c r="H9" s="63">
        <v>86</v>
      </c>
      <c r="I9" s="63">
        <v>68</v>
      </c>
      <c r="J9" s="54">
        <v>200</v>
      </c>
      <c r="K9" s="63">
        <v>77</v>
      </c>
      <c r="L9" s="63">
        <v>60</v>
      </c>
      <c r="M9" s="63">
        <v>59</v>
      </c>
      <c r="N9" s="56">
        <f>SUM(E9:M9)</f>
        <v>933</v>
      </c>
      <c r="O9" s="56">
        <f>N9-LARGE(E9:M9,1)-LARGE(E9:M9,2)</f>
        <v>533</v>
      </c>
      <c r="P9" s="56">
        <f>COUNTIF(E9:M9,"&lt;200")</f>
        <v>7</v>
      </c>
      <c r="Q9" s="73" t="str">
        <f>IF(ISNUMBER(SEARCH("Игорь",C9))+ISNUMBER(SEARCH("Илья",C9))+ISNUMBER(SEARCH("Никита",C9))+ISNUMBER(SEARCH("Данила",C9)),"м",IF((RIGHT(C9,1)="а")+(RIGHT(C9,1)="я")+(RIGHT(C9,1)="ь"),"ж","м"))</f>
        <v>ж</v>
      </c>
      <c r="R9" s="74">
        <f>SMALL(E9:M9,1)</f>
        <v>59</v>
      </c>
      <c r="S9" s="60">
        <f>SUMIF(E9:M9,"&lt;200",E9:M9)/P9</f>
        <v>76.14285714285714</v>
      </c>
      <c r="T9" s="60">
        <f>VLOOKUP(C9,'Расчет 9'!$A$1:$D$109,2,FALSE)</f>
        <v>197.57</v>
      </c>
    </row>
    <row r="10" spans="1:20" ht="12.75">
      <c r="A10" s="50">
        <f t="shared" si="0"/>
        <v>9</v>
      </c>
      <c r="B10" s="61"/>
      <c r="C10" s="50" t="s">
        <v>66</v>
      </c>
      <c r="D10" s="50" t="s">
        <v>24</v>
      </c>
      <c r="E10" s="53">
        <v>16</v>
      </c>
      <c r="F10" s="53">
        <v>35</v>
      </c>
      <c r="G10" s="62">
        <v>64</v>
      </c>
      <c r="H10" s="54">
        <v>200</v>
      </c>
      <c r="I10" s="53">
        <v>36</v>
      </c>
      <c r="J10" s="53">
        <v>30</v>
      </c>
      <c r="K10" s="54">
        <v>200</v>
      </c>
      <c r="L10" s="54">
        <v>200</v>
      </c>
      <c r="M10" s="54">
        <v>200</v>
      </c>
      <c r="N10" s="56">
        <f>SUM(E10:M10)</f>
        <v>981</v>
      </c>
      <c r="O10" s="56">
        <f>N10-LARGE(E10:M10,1)-LARGE(E10:M10,2)</f>
        <v>581</v>
      </c>
      <c r="P10" s="56">
        <f>COUNTIF(E10:M10,"&lt;200")</f>
        <v>5</v>
      </c>
      <c r="Q10" s="73" t="str">
        <f>IF(ISNUMBER(SEARCH("Игорь",C10))+ISNUMBER(SEARCH("Илья",C10))+ISNUMBER(SEARCH("Никита",C10))+ISNUMBER(SEARCH("Данила",C10)),"м",IF((RIGHT(C10,1)="а")+(RIGHT(C10,1)="я")+(RIGHT(C10,1)="ь"),"ж","м"))</f>
        <v>ж</v>
      </c>
      <c r="R10" s="74">
        <f>SMALL(E10:M10,1)</f>
        <v>16</v>
      </c>
      <c r="S10" s="60">
        <f>SUMIF(E10:M10,"&lt;200",E10:M10)/P10</f>
        <v>36.2</v>
      </c>
      <c r="T10" s="60">
        <f>VLOOKUP(C10,'Расчет 6'!$A$1:$D$112,2,FALSE)</f>
        <v>371.55</v>
      </c>
    </row>
    <row r="11" spans="1:20" ht="12.75">
      <c r="A11" s="50">
        <f t="shared" si="0"/>
        <v>10</v>
      </c>
      <c r="B11" s="61"/>
      <c r="C11" s="50" t="s">
        <v>278</v>
      </c>
      <c r="D11" s="50" t="s">
        <v>19</v>
      </c>
      <c r="E11" s="65">
        <v>82</v>
      </c>
      <c r="F11" s="65">
        <v>120</v>
      </c>
      <c r="G11" s="65">
        <v>134</v>
      </c>
      <c r="H11" s="65">
        <v>101</v>
      </c>
      <c r="I11" s="65">
        <v>92</v>
      </c>
      <c r="J11" s="63">
        <v>79</v>
      </c>
      <c r="K11" s="63">
        <v>81</v>
      </c>
      <c r="L11" s="63">
        <v>65</v>
      </c>
      <c r="M11" s="54">
        <v>200</v>
      </c>
      <c r="N11" s="56">
        <f>SUM(E11:M11)</f>
        <v>954</v>
      </c>
      <c r="O11" s="56">
        <f>N11-LARGE(E11:M11,1)-LARGE(E11:M11,2)</f>
        <v>620</v>
      </c>
      <c r="P11" s="56">
        <f>COUNTIF(E11:M11,"&lt;200")</f>
        <v>8</v>
      </c>
      <c r="Q11" s="73" t="str">
        <f>IF(ISNUMBER(SEARCH("Игорь",C11))+ISNUMBER(SEARCH("Илья",C11))+ISNUMBER(SEARCH("Никита",C11))+ISNUMBER(SEARCH("Данила",C11)),"м",IF((RIGHT(C11,1)="а")+(RIGHT(C11,1)="я")+(RIGHT(C11,1)="ь"),"ж","м"))</f>
        <v>ж</v>
      </c>
      <c r="R11" s="74">
        <f>SMALL(E11:M11,1)</f>
        <v>65</v>
      </c>
      <c r="S11" s="60">
        <f>SUMIF(E11:M11,"&lt;200",E11:M11)/P11</f>
        <v>94.25</v>
      </c>
      <c r="T11" s="60">
        <f>VLOOKUP(C11,'Расчет 8'!$A$1:$D$109,2,FALSE)</f>
        <v>125.62</v>
      </c>
    </row>
    <row r="12" spans="1:20" ht="12.75">
      <c r="A12" s="50">
        <f t="shared" si="0"/>
        <v>11</v>
      </c>
      <c r="B12" s="61"/>
      <c r="C12" s="50" t="s">
        <v>575</v>
      </c>
      <c r="D12" s="50" t="s">
        <v>140</v>
      </c>
      <c r="E12" s="54">
        <v>200</v>
      </c>
      <c r="F12" s="54">
        <v>200</v>
      </c>
      <c r="G12" s="54">
        <v>200</v>
      </c>
      <c r="H12" s="53">
        <v>8</v>
      </c>
      <c r="I12" s="53">
        <v>13</v>
      </c>
      <c r="J12" s="54">
        <v>200</v>
      </c>
      <c r="K12" s="53">
        <v>25</v>
      </c>
      <c r="L12" s="53">
        <v>13</v>
      </c>
      <c r="M12" s="54">
        <v>200</v>
      </c>
      <c r="N12" s="56">
        <f>SUM(E12:M12)</f>
        <v>1059</v>
      </c>
      <c r="O12" s="56">
        <f>N12-LARGE(E12:M12,1)-LARGE(E12:M12,2)</f>
        <v>659</v>
      </c>
      <c r="P12" s="56">
        <f>COUNTIF(E12:M12,"&lt;200")</f>
        <v>4</v>
      </c>
      <c r="Q12" s="73" t="str">
        <f>IF(ISNUMBER(SEARCH("Игорь",C12))+ISNUMBER(SEARCH("Илья",C12))+ISNUMBER(SEARCH("Никита",C12))+ISNUMBER(SEARCH("Данила",C12)),"м",IF((RIGHT(C12,1)="а")+(RIGHT(C12,1)="я")+(RIGHT(C12,1)="ь"),"ж","м"))</f>
        <v>ж</v>
      </c>
      <c r="R12" s="74">
        <f>SMALL(E12:M12,1)</f>
        <v>8</v>
      </c>
      <c r="S12" s="60">
        <f>SUMIF(E12:M12,"&lt;200",E12:M12)/P12</f>
        <v>14.75</v>
      </c>
      <c r="T12" s="60">
        <f>VLOOKUP(C12,'Расчет 8'!$A$1:$D$109,2,FALSE)</f>
        <v>637.16</v>
      </c>
    </row>
    <row r="13" spans="1:20" ht="12.75">
      <c r="A13" s="50">
        <f t="shared" si="0"/>
        <v>12</v>
      </c>
      <c r="B13" s="61"/>
      <c r="C13" s="50" t="s">
        <v>160</v>
      </c>
      <c r="D13" s="50" t="s">
        <v>24</v>
      </c>
      <c r="E13" s="63">
        <v>72</v>
      </c>
      <c r="F13" s="63">
        <v>94</v>
      </c>
      <c r="G13" s="54">
        <v>200</v>
      </c>
      <c r="H13" s="63">
        <v>77</v>
      </c>
      <c r="I13" s="54">
        <v>200</v>
      </c>
      <c r="J13" s="63">
        <v>83</v>
      </c>
      <c r="K13" s="63">
        <v>82</v>
      </c>
      <c r="L13" s="63">
        <v>58</v>
      </c>
      <c r="M13" s="54">
        <v>200</v>
      </c>
      <c r="N13" s="56">
        <f>SUM(E13:M13)</f>
        <v>1066</v>
      </c>
      <c r="O13" s="56">
        <f>N13-LARGE(E13:M13,1)-LARGE(E13:M13,2)</f>
        <v>666</v>
      </c>
      <c r="P13" s="56">
        <f>COUNTIF(E13:M13,"&lt;200")</f>
        <v>6</v>
      </c>
      <c r="Q13" s="73" t="str">
        <f>IF(ISNUMBER(SEARCH("Игорь",C13))+ISNUMBER(SEARCH("Илья",C13))+ISNUMBER(SEARCH("Никита",C13))+ISNUMBER(SEARCH("Данила",C13)),"м",IF((RIGHT(C13,1)="а")+(RIGHT(C13,1)="я")+(RIGHT(C13,1)="ь"),"ж","м"))</f>
        <v>ж</v>
      </c>
      <c r="R13" s="74">
        <f>SMALL(E13:M13,1)</f>
        <v>58</v>
      </c>
      <c r="S13" s="60">
        <f>SUMIF(E13:M13,"&lt;200",E13:M13)/P13</f>
        <v>77.66666666666667</v>
      </c>
      <c r="T13" s="60">
        <f>VLOOKUP(C13,'Расчет 8'!$A$1:$D$109,2,FALSE)</f>
        <v>161.11</v>
      </c>
    </row>
    <row r="14" spans="1:20" ht="12.75">
      <c r="A14" s="50">
        <f t="shared" si="0"/>
        <v>13</v>
      </c>
      <c r="B14" s="61"/>
      <c r="C14" s="50" t="s">
        <v>203</v>
      </c>
      <c r="D14" s="50"/>
      <c r="E14" s="54">
        <v>200</v>
      </c>
      <c r="F14" s="54">
        <v>200</v>
      </c>
      <c r="G14" s="54">
        <v>200</v>
      </c>
      <c r="H14" s="63">
        <v>83</v>
      </c>
      <c r="I14" s="63">
        <v>85</v>
      </c>
      <c r="J14" s="63">
        <v>88</v>
      </c>
      <c r="K14" s="65">
        <v>91</v>
      </c>
      <c r="L14" s="65">
        <v>68</v>
      </c>
      <c r="M14" s="63">
        <v>53</v>
      </c>
      <c r="N14" s="56">
        <f>SUM(E14:M14)</f>
        <v>1068</v>
      </c>
      <c r="O14" s="56">
        <f>N14-LARGE(E14:M14,1)-LARGE(E14:M14,2)</f>
        <v>668</v>
      </c>
      <c r="P14" s="56">
        <f>COUNTIF(E14:M14,"&lt;200")</f>
        <v>6</v>
      </c>
      <c r="Q14" s="73" t="str">
        <f>IF(ISNUMBER(SEARCH("Игорь",C14))+ISNUMBER(SEARCH("Илья",C14))+ISNUMBER(SEARCH("Никита",C14))+ISNUMBER(SEARCH("Данила",C14)),"м",IF((RIGHT(C14,1)="а")+(RIGHT(C14,1)="я")+(RIGHT(C14,1)="ь"),"ж","м"))</f>
        <v>ж</v>
      </c>
      <c r="R14" s="74">
        <f>SMALL(E14:M14,1)</f>
        <v>53</v>
      </c>
      <c r="S14" s="60">
        <f>SUMIF(E14:M14,"&lt;200",E14:M14)/P14</f>
        <v>78</v>
      </c>
      <c r="T14" s="60">
        <f>VLOOKUP(C14,'Расчет 9'!$A$1:$D$109,2,FALSE)</f>
        <v>167.52</v>
      </c>
    </row>
    <row r="15" spans="1:20" ht="12.75">
      <c r="A15" s="50">
        <f t="shared" si="0"/>
        <v>14</v>
      </c>
      <c r="B15" s="61"/>
      <c r="C15" s="50" t="s">
        <v>79</v>
      </c>
      <c r="D15" s="50" t="s">
        <v>577</v>
      </c>
      <c r="E15" s="54">
        <v>200</v>
      </c>
      <c r="F15" s="65">
        <v>113</v>
      </c>
      <c r="G15" s="65">
        <v>116</v>
      </c>
      <c r="H15" s="65">
        <v>95</v>
      </c>
      <c r="I15" s="65">
        <v>104</v>
      </c>
      <c r="J15" s="65">
        <v>98</v>
      </c>
      <c r="K15" s="65">
        <v>98</v>
      </c>
      <c r="L15" s="65">
        <v>76</v>
      </c>
      <c r="M15" s="54">
        <v>200</v>
      </c>
      <c r="N15" s="56">
        <f>SUM(E15:M15)</f>
        <v>1100</v>
      </c>
      <c r="O15" s="56">
        <f>N15-LARGE(E15:M15,1)-LARGE(E15:M15,2)</f>
        <v>700</v>
      </c>
      <c r="P15" s="56">
        <f>COUNTIF(E15:M15,"&lt;200")</f>
        <v>7</v>
      </c>
      <c r="Q15" s="73" t="str">
        <f>IF(ISNUMBER(SEARCH("Игорь",C15))+ISNUMBER(SEARCH("Илья",C15))+ISNUMBER(SEARCH("Никита",C15))+ISNUMBER(SEARCH("Данила",C15)),"м",IF((RIGHT(C15,1)="а")+(RIGHT(C15,1)="я")+(RIGHT(C15,1)="ь"),"ж","м"))</f>
        <v>ж</v>
      </c>
      <c r="R15" s="74">
        <f>SMALL(E15:M15,1)</f>
        <v>76</v>
      </c>
      <c r="S15" s="60">
        <f>SUMIF(E15:M15,"&lt;200",E15:M15)/P15</f>
        <v>100</v>
      </c>
      <c r="T15" s="60">
        <f>VLOOKUP(C15,'Расчет 8'!$A$1:$D$109,2,FALSE)</f>
        <v>116.44</v>
      </c>
    </row>
    <row r="16" spans="1:20" ht="12.75">
      <c r="A16" s="50">
        <f t="shared" si="0"/>
        <v>15</v>
      </c>
      <c r="B16" s="61"/>
      <c r="C16" s="50" t="s">
        <v>457</v>
      </c>
      <c r="D16" s="50"/>
      <c r="E16" s="54">
        <v>200</v>
      </c>
      <c r="F16" s="62">
        <v>38</v>
      </c>
      <c r="G16" s="53">
        <v>25</v>
      </c>
      <c r="H16" s="53">
        <v>27</v>
      </c>
      <c r="I16" s="54">
        <v>200</v>
      </c>
      <c r="J16" s="53">
        <v>36</v>
      </c>
      <c r="K16" s="54">
        <v>200</v>
      </c>
      <c r="L16" s="54">
        <v>200</v>
      </c>
      <c r="M16" s="54">
        <v>200</v>
      </c>
      <c r="N16" s="56">
        <f>SUM(E16:M16)</f>
        <v>1126</v>
      </c>
      <c r="O16" s="56">
        <f>N16-LARGE(E16:M16,1)-LARGE(E16:M16,2)</f>
        <v>726</v>
      </c>
      <c r="P16" s="56">
        <f>COUNTIF(E16:M16,"&lt;200")</f>
        <v>4</v>
      </c>
      <c r="Q16" s="73" t="str">
        <f>IF(ISNUMBER(SEARCH("Игорь",C16))+ISNUMBER(SEARCH("Илья",C16))+ISNUMBER(SEARCH("Никита",C16))+ISNUMBER(SEARCH("Данила",C16)),"м",IF((RIGHT(C16,1)="а")+(RIGHT(C16,1)="я")+(RIGHT(C16,1)="ь"),"ж","м"))</f>
        <v>ж</v>
      </c>
      <c r="R16" s="74">
        <f>SMALL(E16:M16,1)</f>
        <v>25</v>
      </c>
      <c r="S16" s="60">
        <f>SUMIF(E16:M16,"&lt;200",E16:M16)/P16</f>
        <v>31.5</v>
      </c>
      <c r="T16" s="60">
        <f>VLOOKUP(C16,'Расчет 6'!$A$1:$D$112,2,FALSE)</f>
        <v>457.1</v>
      </c>
    </row>
    <row r="17" spans="1:20" ht="12.75">
      <c r="A17" s="50">
        <f t="shared" si="0"/>
        <v>16</v>
      </c>
      <c r="B17" s="61"/>
      <c r="C17" s="50" t="s">
        <v>313</v>
      </c>
      <c r="D17" s="50" t="s">
        <v>520</v>
      </c>
      <c r="E17" s="54">
        <v>200</v>
      </c>
      <c r="F17" s="65">
        <v>112</v>
      </c>
      <c r="G17" s="65">
        <v>131</v>
      </c>
      <c r="H17" s="65">
        <v>107</v>
      </c>
      <c r="I17" s="65">
        <v>117</v>
      </c>
      <c r="J17" s="65">
        <v>108</v>
      </c>
      <c r="K17" s="65">
        <v>105</v>
      </c>
      <c r="L17" s="65">
        <v>79</v>
      </c>
      <c r="M17" s="54">
        <v>200</v>
      </c>
      <c r="N17" s="56">
        <f>SUM(E17:M17)</f>
        <v>1159</v>
      </c>
      <c r="O17" s="56">
        <f>N17-LARGE(E17:M17,1)-LARGE(E17:M17,2)</f>
        <v>759</v>
      </c>
      <c r="P17" s="56">
        <f>COUNTIF(E17:M17,"&lt;200")</f>
        <v>7</v>
      </c>
      <c r="Q17" s="73" t="str">
        <f>IF(ISNUMBER(SEARCH("Игорь",C17))+ISNUMBER(SEARCH("Илья",C17))+ISNUMBER(SEARCH("Никита",C17))+ISNUMBER(SEARCH("Данила",C17)),"м",IF((RIGHT(C17,1)="а")+(RIGHT(C17,1)="я")+(RIGHT(C17,1)="ь"),"ж","м"))</f>
        <v>ж</v>
      </c>
      <c r="R17" s="74">
        <f>SMALL(E17:M17,1)</f>
        <v>79</v>
      </c>
      <c r="S17" s="60">
        <f>SUMIF(E17:M17,"&lt;200",E17:M17)/P17</f>
        <v>108.42857142857143</v>
      </c>
      <c r="T17" s="60">
        <f>VLOOKUP(C17,'Расчет 8'!$A$1:$D$109,2,FALSE)</f>
        <v>83.16</v>
      </c>
    </row>
    <row r="18" spans="1:20" ht="12.75">
      <c r="A18" s="50">
        <f t="shared" si="0"/>
        <v>17</v>
      </c>
      <c r="B18" s="61"/>
      <c r="C18" s="50" t="s">
        <v>112</v>
      </c>
      <c r="D18" s="50" t="s">
        <v>113</v>
      </c>
      <c r="E18" s="63">
        <v>58</v>
      </c>
      <c r="F18" s="63">
        <v>92</v>
      </c>
      <c r="G18" s="63">
        <v>89</v>
      </c>
      <c r="H18" s="63">
        <v>75</v>
      </c>
      <c r="I18" s="63">
        <v>81</v>
      </c>
      <c r="J18" s="54">
        <v>200</v>
      </c>
      <c r="K18" s="54">
        <v>200</v>
      </c>
      <c r="L18" s="54">
        <v>200</v>
      </c>
      <c r="M18" s="54">
        <v>200</v>
      </c>
      <c r="N18" s="56">
        <f>SUM(E18:M18)</f>
        <v>1195</v>
      </c>
      <c r="O18" s="56">
        <f>N18-LARGE(E18:M18,1)-LARGE(E18:M18,2)</f>
        <v>795</v>
      </c>
      <c r="P18" s="56">
        <f>COUNTIF(E18:M18,"&lt;200")</f>
        <v>5</v>
      </c>
      <c r="Q18" s="73" t="str">
        <f>IF(ISNUMBER(SEARCH("Игорь",C18))+ISNUMBER(SEARCH("Илья",C18))+ISNUMBER(SEARCH("Никита",C18))+ISNUMBER(SEARCH("Данила",C18)),"м",IF((RIGHT(C18,1)="а")+(RIGHT(C18,1)="я")+(RIGHT(C18,1)="ь"),"ж","м"))</f>
        <v>ж</v>
      </c>
      <c r="R18" s="74">
        <f>SMALL(E18:M18,1)</f>
        <v>58</v>
      </c>
      <c r="S18" s="60">
        <f>SUMIF(E18:M18,"&lt;200",E18:M18)/P18</f>
        <v>79</v>
      </c>
      <c r="T18" s="60">
        <f>VLOOKUP(C18,'V тур (расчет)'!$A$1:$D$91,2,FALSE)</f>
        <v>212.2</v>
      </c>
    </row>
    <row r="19" spans="1:20" ht="12.75">
      <c r="A19" s="50">
        <f t="shared" si="0"/>
        <v>18</v>
      </c>
      <c r="B19" s="61"/>
      <c r="C19" s="50" t="s">
        <v>579</v>
      </c>
      <c r="D19" s="50" t="s">
        <v>13</v>
      </c>
      <c r="E19" s="54">
        <v>200</v>
      </c>
      <c r="F19" s="54">
        <v>200</v>
      </c>
      <c r="G19" s="54">
        <v>200</v>
      </c>
      <c r="H19" s="65">
        <v>103</v>
      </c>
      <c r="I19" s="65">
        <v>95</v>
      </c>
      <c r="J19" s="65">
        <v>91</v>
      </c>
      <c r="K19" s="63">
        <v>72</v>
      </c>
      <c r="L19" s="63">
        <v>56</v>
      </c>
      <c r="M19" s="54">
        <v>200</v>
      </c>
      <c r="N19" s="56">
        <f>SUM(E19:M19)</f>
        <v>1217</v>
      </c>
      <c r="O19" s="56">
        <f>N19-LARGE(E19:M19,1)-LARGE(E19:M19,2)</f>
        <v>817</v>
      </c>
      <c r="P19" s="56">
        <f>COUNTIF(E19:M19,"&lt;200")</f>
        <v>5</v>
      </c>
      <c r="Q19" s="73" t="str">
        <f>IF(ISNUMBER(SEARCH("Игорь",C19))+ISNUMBER(SEARCH("Илья",C19))+ISNUMBER(SEARCH("Никита",C19))+ISNUMBER(SEARCH("Данила",C19)),"м",IF((RIGHT(C19,1)="а")+(RIGHT(C19,1)="я")+(RIGHT(C19,1)="ь"),"ж","м"))</f>
        <v>ж</v>
      </c>
      <c r="R19" s="74">
        <f>SMALL(E19:M19,1)</f>
        <v>56</v>
      </c>
      <c r="S19" s="60">
        <f>SUMIF(E19:M19,"&lt;200",E19:M19)/P19</f>
        <v>83.4</v>
      </c>
      <c r="T19" s="60">
        <f>VLOOKUP(C19,'Расчет 8'!$A$1:$D$109,2,FALSE)</f>
        <v>170.6</v>
      </c>
    </row>
    <row r="20" spans="1:20" ht="12.75">
      <c r="A20" s="50">
        <f t="shared" si="0"/>
        <v>19</v>
      </c>
      <c r="B20" s="61"/>
      <c r="C20" s="50" t="s">
        <v>264</v>
      </c>
      <c r="D20" s="50" t="s">
        <v>17</v>
      </c>
      <c r="E20" s="54">
        <v>200</v>
      </c>
      <c r="F20" s="65">
        <v>105</v>
      </c>
      <c r="G20" s="65">
        <v>118</v>
      </c>
      <c r="H20" s="54">
        <v>200</v>
      </c>
      <c r="I20" s="54">
        <v>200</v>
      </c>
      <c r="J20" s="65">
        <v>93</v>
      </c>
      <c r="K20" s="65">
        <v>88</v>
      </c>
      <c r="L20" s="63">
        <v>57</v>
      </c>
      <c r="M20" s="54">
        <v>200</v>
      </c>
      <c r="N20" s="56">
        <f>SUM(E20:M20)</f>
        <v>1261</v>
      </c>
      <c r="O20" s="56">
        <f>N20-LARGE(E20:M20,1)-LARGE(E20:M20,2)</f>
        <v>861</v>
      </c>
      <c r="P20" s="56">
        <f>COUNTIF(E20:M20,"&lt;200")</f>
        <v>5</v>
      </c>
      <c r="Q20" s="73" t="str">
        <f>IF(ISNUMBER(SEARCH("Игорь",C20))+ISNUMBER(SEARCH("Илья",C20))+ISNUMBER(SEARCH("Никита",C20))+ISNUMBER(SEARCH("Данила",C20)),"м",IF((RIGHT(C20,1)="а")+(RIGHT(C20,1)="я")+(RIGHT(C20,1)="ь"),"ж","м"))</f>
        <v>ж</v>
      </c>
      <c r="R20" s="74">
        <f>SMALL(E20:M20,1)</f>
        <v>57</v>
      </c>
      <c r="S20" s="60">
        <f>SUMIF(E20:M20,"&lt;200",E20:M20)/P20</f>
        <v>92.2</v>
      </c>
      <c r="T20" s="60">
        <f>VLOOKUP(C20,'Расчет 8'!$A$1:$D$109,2,FALSE)</f>
        <v>130.47</v>
      </c>
    </row>
    <row r="21" spans="1:20" ht="12.75">
      <c r="A21" s="50">
        <f t="shared" si="0"/>
        <v>20</v>
      </c>
      <c r="B21" s="61"/>
      <c r="C21" s="50" t="s">
        <v>114</v>
      </c>
      <c r="D21" s="50" t="s">
        <v>508</v>
      </c>
      <c r="E21" s="65">
        <v>80</v>
      </c>
      <c r="F21" s="65">
        <v>106</v>
      </c>
      <c r="G21" s="65">
        <v>104</v>
      </c>
      <c r="H21" s="63">
        <v>87</v>
      </c>
      <c r="I21" s="63">
        <v>89</v>
      </c>
      <c r="J21" s="54">
        <v>200</v>
      </c>
      <c r="K21" s="54">
        <v>200</v>
      </c>
      <c r="L21" s="54">
        <v>200</v>
      </c>
      <c r="M21" s="54">
        <v>200</v>
      </c>
      <c r="N21" s="56">
        <f>SUM(E21:M21)</f>
        <v>1266</v>
      </c>
      <c r="O21" s="56">
        <f>N21-LARGE(E21:M21,1)-LARGE(E21:M21,2)</f>
        <v>866</v>
      </c>
      <c r="P21" s="56">
        <f>COUNTIF(E21:M21,"&lt;200")</f>
        <v>5</v>
      </c>
      <c r="Q21" s="73" t="str">
        <f>IF(ISNUMBER(SEARCH("Игорь",C21))+ISNUMBER(SEARCH("Илья",C21))+ISNUMBER(SEARCH("Никита",C21))+ISNUMBER(SEARCH("Данила",C21)),"м",IF((RIGHT(C21,1)="а")+(RIGHT(C21,1)="я")+(RIGHT(C21,1)="ь"),"ж","м"))</f>
        <v>ж</v>
      </c>
      <c r="R21" s="74">
        <f>SMALL(E21:M21,1)</f>
        <v>80</v>
      </c>
      <c r="S21" s="60">
        <f>SUMIF(E21:M21,"&lt;200",E21:M21)/P21</f>
        <v>93.2</v>
      </c>
      <c r="T21" s="60">
        <f>VLOOKUP(C21,'V тур (расчет)'!$A$1:$D$91,2,FALSE)</f>
        <v>136.56</v>
      </c>
    </row>
    <row r="22" spans="1:20" ht="12.75">
      <c r="A22" s="50">
        <f t="shared" si="0"/>
        <v>21</v>
      </c>
      <c r="B22" s="61"/>
      <c r="C22" s="50" t="s">
        <v>454</v>
      </c>
      <c r="D22" s="50" t="s">
        <v>80</v>
      </c>
      <c r="E22" s="53">
        <v>13</v>
      </c>
      <c r="F22" s="53">
        <v>30</v>
      </c>
      <c r="G22" s="53">
        <v>27</v>
      </c>
      <c r="H22" s="54">
        <v>200</v>
      </c>
      <c r="I22" s="54">
        <v>200</v>
      </c>
      <c r="J22" s="54">
        <v>200</v>
      </c>
      <c r="K22" s="54">
        <v>200</v>
      </c>
      <c r="L22" s="54">
        <v>200</v>
      </c>
      <c r="M22" s="54">
        <v>200</v>
      </c>
      <c r="N22" s="56">
        <f>SUM(E22:M22)</f>
        <v>1270</v>
      </c>
      <c r="O22" s="56">
        <f>N22-LARGE(E22:M22,1)-LARGE(E22:M22,2)</f>
        <v>870</v>
      </c>
      <c r="P22" s="56">
        <f>COUNTIF(E22:M22,"&lt;200")</f>
        <v>3</v>
      </c>
      <c r="Q22" s="73" t="str">
        <f>IF(ISNUMBER(SEARCH("Игорь",C22))+ISNUMBER(SEARCH("Илья",C22))+ISNUMBER(SEARCH("Никита",C22))+ISNUMBER(SEARCH("Данила",C22)),"м",IF((RIGHT(C22,1)="а")+(RIGHT(C22,1)="я")+(RIGHT(C22,1)="ь"),"ж","м"))</f>
        <v>ж</v>
      </c>
      <c r="R22" s="74">
        <f>SMALL(E22:M22,1)</f>
        <v>13</v>
      </c>
      <c r="S22" s="60">
        <f>SUMIF(E22:M22,"&lt;200",E22:M22)/P22</f>
        <v>23.333333333333332</v>
      </c>
      <c r="T22" s="60">
        <v>489.3</v>
      </c>
    </row>
    <row r="23" spans="1:20" ht="12.75">
      <c r="A23" s="50">
        <f t="shared" si="0"/>
        <v>22</v>
      </c>
      <c r="B23" s="61"/>
      <c r="C23" s="50" t="s">
        <v>527</v>
      </c>
      <c r="D23" s="50" t="s">
        <v>24</v>
      </c>
      <c r="E23" s="65">
        <v>92</v>
      </c>
      <c r="F23" s="65">
        <v>132</v>
      </c>
      <c r="G23" s="65">
        <v>144</v>
      </c>
      <c r="H23" s="65">
        <v>118</v>
      </c>
      <c r="I23" s="65">
        <v>115</v>
      </c>
      <c r="J23" s="65">
        <v>106</v>
      </c>
      <c r="K23" s="54">
        <v>200</v>
      </c>
      <c r="L23" s="54">
        <v>200</v>
      </c>
      <c r="M23" s="54">
        <v>200</v>
      </c>
      <c r="N23" s="56">
        <f>SUM(E23:M23)</f>
        <v>1307</v>
      </c>
      <c r="O23" s="56">
        <f>N23-LARGE(E23:M23,1)-LARGE(E23:M23,2)</f>
        <v>907</v>
      </c>
      <c r="P23" s="56">
        <f>COUNTIF(E23:M23,"&lt;200")</f>
        <v>6</v>
      </c>
      <c r="Q23" s="73" t="str">
        <f>IF(ISNUMBER(SEARCH("Игорь",C23))+ISNUMBER(SEARCH("Илья",C23))+ISNUMBER(SEARCH("Никита",C23))+ISNUMBER(SEARCH("Данила",C23)),"м",IF((RIGHT(C23,1)="а")+(RIGHT(C23,1)="я")+(RIGHT(C23,1)="ь"),"ж","м"))</f>
        <v>ж</v>
      </c>
      <c r="R23" s="74">
        <f>SMALL(E23:M23,1)</f>
        <v>92</v>
      </c>
      <c r="S23" s="60">
        <f>SUMIF(E23:M23,"&lt;200",E23:M23)/P23</f>
        <v>117.83333333333333</v>
      </c>
      <c r="T23" s="60">
        <f>VLOOKUP(C23,'Расчет 6'!$A$1:$D$112,2,FALSE)</f>
        <v>60.13</v>
      </c>
    </row>
    <row r="24" spans="1:20" ht="12.75">
      <c r="A24" s="50">
        <f t="shared" si="0"/>
        <v>23</v>
      </c>
      <c r="B24" s="61"/>
      <c r="C24" s="50" t="s">
        <v>254</v>
      </c>
      <c r="D24" s="50"/>
      <c r="E24" s="54">
        <v>200</v>
      </c>
      <c r="F24" s="54">
        <v>200</v>
      </c>
      <c r="G24" s="54">
        <v>200</v>
      </c>
      <c r="H24" s="54">
        <v>200</v>
      </c>
      <c r="I24" s="54">
        <v>200</v>
      </c>
      <c r="J24" s="65">
        <v>95</v>
      </c>
      <c r="K24" s="65">
        <v>90</v>
      </c>
      <c r="L24" s="65">
        <v>66</v>
      </c>
      <c r="M24" s="63">
        <v>64</v>
      </c>
      <c r="N24" s="56">
        <f>SUM(E24:M24)</f>
        <v>1315</v>
      </c>
      <c r="O24" s="56">
        <f>N24-LARGE(E24:M24,1)-LARGE(E24:M24,2)</f>
        <v>915</v>
      </c>
      <c r="P24" s="56">
        <f>COUNTIF(E24:M24,"&lt;200")</f>
        <v>4</v>
      </c>
      <c r="Q24" s="73" t="str">
        <f>IF(ISNUMBER(SEARCH("Игорь",C24))+ISNUMBER(SEARCH("Илья",C24))+ISNUMBER(SEARCH("Никита",C24))+ISNUMBER(SEARCH("Данила",C24)),"м",IF((RIGHT(C24,1)="а")+(RIGHT(C24,1)="я")+(RIGHT(C24,1)="ь"),"ж","м"))</f>
        <v>ж</v>
      </c>
      <c r="R24" s="74">
        <f>SMALL(E24:M24,1)</f>
        <v>64</v>
      </c>
      <c r="S24" s="60">
        <f>SUMIF(E24:M24,"&lt;200",E24:M24)/P24</f>
        <v>78.75</v>
      </c>
      <c r="T24" s="60">
        <f>VLOOKUP(C24,'Расчет 9'!$A$1:$D$109,2,FALSE)</f>
        <v>123.48</v>
      </c>
    </row>
    <row r="25" spans="1:20" ht="12.75">
      <c r="A25" s="50">
        <f t="shared" si="0"/>
        <v>24</v>
      </c>
      <c r="B25" s="61"/>
      <c r="C25" s="50" t="s">
        <v>262</v>
      </c>
      <c r="D25" s="50" t="s">
        <v>24</v>
      </c>
      <c r="E25" s="54">
        <v>200</v>
      </c>
      <c r="F25" s="65">
        <v>110</v>
      </c>
      <c r="G25" s="54">
        <v>200</v>
      </c>
      <c r="H25" s="65">
        <v>97</v>
      </c>
      <c r="I25" s="65">
        <v>110</v>
      </c>
      <c r="J25" s="65">
        <v>100</v>
      </c>
      <c r="K25" s="65">
        <v>100</v>
      </c>
      <c r="L25" s="54">
        <v>200</v>
      </c>
      <c r="M25" s="54">
        <v>200</v>
      </c>
      <c r="N25" s="56">
        <f>SUM(E25:M25)</f>
        <v>1317</v>
      </c>
      <c r="O25" s="56">
        <f>N25-LARGE(E25:M25,1)-LARGE(E25:M25,2)</f>
        <v>917</v>
      </c>
      <c r="P25" s="56">
        <f>COUNTIF(E25:M25,"&lt;200")</f>
        <v>5</v>
      </c>
      <c r="Q25" s="73" t="str">
        <f>IF(ISNUMBER(SEARCH("Игорь",C25))+ISNUMBER(SEARCH("Илья",C25))+ISNUMBER(SEARCH("Никита",C25))+ISNUMBER(SEARCH("Данила",C25)),"м",IF((RIGHT(C25,1)="а")+(RIGHT(C25,1)="я")+(RIGHT(C25,1)="ь"),"ж","м"))</f>
        <v>ж</v>
      </c>
      <c r="R25" s="74">
        <f>SMALL(E25:M25,1)</f>
        <v>97</v>
      </c>
      <c r="S25" s="60">
        <f>SUMIF(E25:M25,"&lt;200",E25:M25)/P25</f>
        <v>103.4</v>
      </c>
      <c r="T25" s="60">
        <f>VLOOKUP(C25,'Расчет 7'!$A$1:$D$111,2,FALSE)</f>
        <v>111.96</v>
      </c>
    </row>
    <row r="26" spans="1:20" ht="12.75">
      <c r="A26" s="50">
        <f t="shared" si="0"/>
        <v>25</v>
      </c>
      <c r="B26" s="61"/>
      <c r="C26" s="50" t="s">
        <v>231</v>
      </c>
      <c r="D26" s="50"/>
      <c r="E26" s="54">
        <v>200</v>
      </c>
      <c r="F26" s="63">
        <v>90</v>
      </c>
      <c r="G26" s="63">
        <v>93</v>
      </c>
      <c r="H26" s="54">
        <v>200</v>
      </c>
      <c r="I26" s="63">
        <v>80</v>
      </c>
      <c r="J26" s="63">
        <v>82</v>
      </c>
      <c r="K26" s="54">
        <v>200</v>
      </c>
      <c r="L26" s="54">
        <v>200</v>
      </c>
      <c r="M26" s="54">
        <v>200</v>
      </c>
      <c r="N26" s="56">
        <f>SUM(E26:M26)</f>
        <v>1345</v>
      </c>
      <c r="O26" s="56">
        <f>N26-LARGE(E26:M26,1)-LARGE(E26:M26,2)</f>
        <v>945</v>
      </c>
      <c r="P26" s="56">
        <f>COUNTIF(E26:M26,"&lt;200")</f>
        <v>4</v>
      </c>
      <c r="Q26" s="73" t="str">
        <f>IF(ISNUMBER(SEARCH("Игорь",C26))+ISNUMBER(SEARCH("Илья",C26))+ISNUMBER(SEARCH("Никита",C26))+ISNUMBER(SEARCH("Данила",C26)),"м",IF((RIGHT(C26,1)="а")+(RIGHT(C26,1)="я")+(RIGHT(C26,1)="ь"),"ж","м"))</f>
        <v>ж</v>
      </c>
      <c r="R26" s="74">
        <f>SMALL(E26:M26,1)</f>
        <v>80</v>
      </c>
      <c r="S26" s="60">
        <f>SUMIF(E26:M26,"&lt;200",E26:M26)/P26</f>
        <v>86.25</v>
      </c>
      <c r="T26" s="60">
        <f>VLOOKUP(C26,'Расчет 6'!$A$1:$D$112,2,FALSE)</f>
        <v>153.83</v>
      </c>
    </row>
    <row r="27" spans="1:20" ht="12.75">
      <c r="A27" s="50">
        <f t="shared" si="0"/>
        <v>26</v>
      </c>
      <c r="B27" s="61"/>
      <c r="C27" s="50" t="s">
        <v>584</v>
      </c>
      <c r="D27" s="50"/>
      <c r="E27" s="54">
        <v>200</v>
      </c>
      <c r="F27" s="54">
        <v>200</v>
      </c>
      <c r="G27" s="54">
        <v>200</v>
      </c>
      <c r="H27" s="54">
        <v>200</v>
      </c>
      <c r="I27" s="54">
        <v>200</v>
      </c>
      <c r="J27" s="65">
        <v>101</v>
      </c>
      <c r="K27" s="65">
        <v>104</v>
      </c>
      <c r="L27" s="65">
        <v>82</v>
      </c>
      <c r="M27" s="65">
        <v>68</v>
      </c>
      <c r="N27" s="56">
        <f>SUM(E27:M27)</f>
        <v>1355</v>
      </c>
      <c r="O27" s="56">
        <f>N27-LARGE(E27:M27,1)-LARGE(E27:M27,2)</f>
        <v>955</v>
      </c>
      <c r="P27" s="56">
        <f>COUNTIF(E27:M27,"&lt;200")</f>
        <v>4</v>
      </c>
      <c r="Q27" s="73" t="str">
        <f>IF(ISNUMBER(SEARCH("Игорь",C27))+ISNUMBER(SEARCH("Илья",C27))+ISNUMBER(SEARCH("Никита",C27))+ISNUMBER(SEARCH("Данила",C27)),"м",IF((RIGHT(C27,1)="а")+(RIGHT(C27,1)="я")+(RIGHT(C27,1)="ь"),"ж","м"))</f>
        <v>ж</v>
      </c>
      <c r="R27" s="74">
        <f>SMALL(E27:M27,1)</f>
        <v>68</v>
      </c>
      <c r="S27" s="60">
        <f>SUMIF(E27:M27,"&lt;200",E27:M27)/P27</f>
        <v>88.75</v>
      </c>
      <c r="T27" s="60">
        <f>VLOOKUP(C27,'Расчет 8'!$A$1:$D$109,2,FALSE)</f>
        <v>25.28</v>
      </c>
    </row>
    <row r="28" spans="1:20" ht="12.75">
      <c r="A28" s="50">
        <f t="shared" si="0"/>
        <v>27</v>
      </c>
      <c r="B28" s="61"/>
      <c r="C28" s="50" t="s">
        <v>515</v>
      </c>
      <c r="D28" s="50" t="s">
        <v>206</v>
      </c>
      <c r="E28" s="54">
        <v>200</v>
      </c>
      <c r="F28" s="54">
        <v>200</v>
      </c>
      <c r="G28" s="65">
        <v>122</v>
      </c>
      <c r="H28" s="65">
        <v>99</v>
      </c>
      <c r="I28" s="54">
        <v>200</v>
      </c>
      <c r="J28" s="54">
        <v>200</v>
      </c>
      <c r="K28" s="65">
        <v>87</v>
      </c>
      <c r="L28" s="54">
        <v>200</v>
      </c>
      <c r="M28" s="63">
        <v>63</v>
      </c>
      <c r="N28" s="56">
        <f>SUM(E28:M28)</f>
        <v>1371</v>
      </c>
      <c r="O28" s="56">
        <f>N28-LARGE(E28:M28,1)-LARGE(E28:M28,2)</f>
        <v>971</v>
      </c>
      <c r="P28" s="56">
        <f>COUNTIF(E28:M28,"&lt;200")</f>
        <v>4</v>
      </c>
      <c r="Q28" s="73" t="str">
        <f>IF(ISNUMBER(SEARCH("Игорь",C28))+ISNUMBER(SEARCH("Илья",C28))+ISNUMBER(SEARCH("Никита",C28))+ISNUMBER(SEARCH("Данила",C28)),"м",IF((RIGHT(C28,1)="а")+(RIGHT(C28,1)="я")+(RIGHT(C28,1)="ь"),"ж","м"))</f>
        <v>ж</v>
      </c>
      <c r="R28" s="74">
        <f>SMALL(E28:M28,1)</f>
        <v>63</v>
      </c>
      <c r="S28" s="60">
        <f>SUMIF(E28:M28,"&lt;200",E28:M28)/P28</f>
        <v>92.75</v>
      </c>
      <c r="T28" s="60">
        <f>VLOOKUP(C28,'Расчет 9'!$A$1:$D$109,2,FALSE)</f>
        <v>105.48</v>
      </c>
    </row>
    <row r="29" spans="1:20" ht="12.75">
      <c r="A29" s="50">
        <f t="shared" si="0"/>
        <v>28</v>
      </c>
      <c r="B29" s="61"/>
      <c r="C29" s="50" t="s">
        <v>272</v>
      </c>
      <c r="D29" s="50" t="s">
        <v>113</v>
      </c>
      <c r="E29" s="54">
        <v>200</v>
      </c>
      <c r="F29" s="63">
        <v>95</v>
      </c>
      <c r="G29" s="63">
        <v>98</v>
      </c>
      <c r="H29" s="63">
        <v>91</v>
      </c>
      <c r="I29" s="65">
        <v>96</v>
      </c>
      <c r="J29" s="54">
        <v>200</v>
      </c>
      <c r="K29" s="54">
        <v>200</v>
      </c>
      <c r="L29" s="54">
        <v>200</v>
      </c>
      <c r="M29" s="54">
        <v>200</v>
      </c>
      <c r="N29" s="56">
        <f>SUM(E29:M29)</f>
        <v>1380</v>
      </c>
      <c r="O29" s="56">
        <f>N29-LARGE(E29:M29,1)-LARGE(E29:M29,2)</f>
        <v>980</v>
      </c>
      <c r="P29" s="56">
        <f>COUNTIF(E29:M29,"&lt;200")</f>
        <v>4</v>
      </c>
      <c r="Q29" s="73" t="str">
        <f>IF(ISNUMBER(SEARCH("Игорь",C29))+ISNUMBER(SEARCH("Илья",C29))+ISNUMBER(SEARCH("Никита",C29))+ISNUMBER(SEARCH("Данила",C29)),"м",IF((RIGHT(C29,1)="а")+(RIGHT(C29,1)="я")+(RIGHT(C29,1)="ь"),"ж","м"))</f>
        <v>ж</v>
      </c>
      <c r="R29" s="74">
        <f>SMALL(E29:M29,1)</f>
        <v>91</v>
      </c>
      <c r="S29" s="60">
        <f>SUMIF(E29:M29,"&lt;200",E29:M29)/P29</f>
        <v>95</v>
      </c>
      <c r="T29" s="60">
        <f>VLOOKUP(C29,'Расчет 4'!$A$1:$D$92,3,FALSE)</f>
        <v>142.54</v>
      </c>
    </row>
    <row r="30" spans="1:20" ht="12.75">
      <c r="A30" s="50">
        <f t="shared" si="0"/>
        <v>29</v>
      </c>
      <c r="B30" s="61"/>
      <c r="C30" s="50" t="s">
        <v>309</v>
      </c>
      <c r="D30" s="50"/>
      <c r="E30" s="54">
        <v>200</v>
      </c>
      <c r="F30" s="54">
        <v>200</v>
      </c>
      <c r="G30" s="63">
        <v>73</v>
      </c>
      <c r="H30" s="54">
        <v>200</v>
      </c>
      <c r="I30" s="63">
        <v>67</v>
      </c>
      <c r="J30" s="54">
        <v>200</v>
      </c>
      <c r="K30" s="54">
        <v>200</v>
      </c>
      <c r="L30" s="54">
        <v>200</v>
      </c>
      <c r="M30" s="63">
        <v>55</v>
      </c>
      <c r="N30" s="56">
        <f>SUM(E30:M30)</f>
        <v>1395</v>
      </c>
      <c r="O30" s="56">
        <f>N30-LARGE(E30:M30,1)-LARGE(E30:M30,2)</f>
        <v>995</v>
      </c>
      <c r="P30" s="56">
        <f>COUNTIF(E30:M30,"&lt;200")</f>
        <v>3</v>
      </c>
      <c r="Q30" s="73" t="str">
        <f>IF(ISNUMBER(SEARCH("Игорь",C30))+ISNUMBER(SEARCH("Илья",C30))+ISNUMBER(SEARCH("Никита",C30))+ISNUMBER(SEARCH("Данила",C30)),"м",IF((RIGHT(C30,1)="а")+(RIGHT(C30,1)="я")+(RIGHT(C30,1)="ь"),"ж","м"))</f>
        <v>ж</v>
      </c>
      <c r="R30" s="74">
        <f>SMALL(E30:M30,1)</f>
        <v>55</v>
      </c>
      <c r="S30" s="60">
        <f>SUMIF(E30:M30,"&lt;200",E30:M30)/P30</f>
        <v>65</v>
      </c>
      <c r="T30" s="60">
        <f>VLOOKUP(C30,'Расчет 9'!$A$1:$D$109,2,FALSE)</f>
        <v>216.27</v>
      </c>
    </row>
    <row r="31" spans="1:20" ht="12.75">
      <c r="A31" s="50">
        <f t="shared" si="0"/>
        <v>30</v>
      </c>
      <c r="B31" s="61"/>
      <c r="C31" s="50" t="s">
        <v>220</v>
      </c>
      <c r="D31" s="50" t="s">
        <v>80</v>
      </c>
      <c r="E31" s="65">
        <v>85</v>
      </c>
      <c r="F31" s="54">
        <v>200</v>
      </c>
      <c r="G31" s="65">
        <v>119</v>
      </c>
      <c r="H31" s="54">
        <v>200</v>
      </c>
      <c r="I31" s="65">
        <v>109</v>
      </c>
      <c r="J31" s="54">
        <v>200</v>
      </c>
      <c r="K31" s="65">
        <v>95</v>
      </c>
      <c r="L31" s="54">
        <v>200</v>
      </c>
      <c r="M31" s="54">
        <v>200</v>
      </c>
      <c r="N31" s="56">
        <f>SUM(E31:M31)</f>
        <v>1408</v>
      </c>
      <c r="O31" s="56">
        <f>N31-LARGE(E31:M31,1)-LARGE(E31:M31,2)</f>
        <v>1008</v>
      </c>
      <c r="P31" s="56">
        <f>COUNTIF(E31:M31,"&lt;200")</f>
        <v>4</v>
      </c>
      <c r="Q31" s="73" t="str">
        <f>IF(ISNUMBER(SEARCH("Игорь",C31))+ISNUMBER(SEARCH("Илья",C31))+ISNUMBER(SEARCH("Никита",C31))+ISNUMBER(SEARCH("Данила",C31)),"м",IF((RIGHT(C31,1)="а")+(RIGHT(C31,1)="я")+(RIGHT(C31,1)="ь"),"ж","м"))</f>
        <v>ж</v>
      </c>
      <c r="R31" s="74">
        <f>SMALL(E31:M31,1)</f>
        <v>85</v>
      </c>
      <c r="S31" s="60">
        <f>SUMIF(E31:M31,"&lt;200",E31:M31)/P31</f>
        <v>102</v>
      </c>
      <c r="T31" s="60">
        <f>VLOOKUP(C31,'Расчет 7'!$A$1:$D$111,2,FALSE)</f>
        <v>81.44</v>
      </c>
    </row>
    <row r="32" spans="1:20" ht="12.75">
      <c r="A32" s="50">
        <f t="shared" si="0"/>
        <v>31</v>
      </c>
      <c r="B32" s="61"/>
      <c r="C32" s="50" t="s">
        <v>148</v>
      </c>
      <c r="D32" s="50" t="s">
        <v>51</v>
      </c>
      <c r="E32" s="53">
        <v>9</v>
      </c>
      <c r="F32" s="54">
        <v>200</v>
      </c>
      <c r="G32" s="54">
        <v>200</v>
      </c>
      <c r="H32" s="54">
        <v>200</v>
      </c>
      <c r="I32" s="54">
        <v>200</v>
      </c>
      <c r="J32" s="53">
        <v>17</v>
      </c>
      <c r="K32" s="54">
        <v>200</v>
      </c>
      <c r="L32" s="54">
        <v>200</v>
      </c>
      <c r="M32" s="54">
        <v>200</v>
      </c>
      <c r="N32" s="56">
        <f>SUM(E32:M32)</f>
        <v>1426</v>
      </c>
      <c r="O32" s="56">
        <f>N32-LARGE(E32:M32,1)-LARGE(E32:M32,2)</f>
        <v>1026</v>
      </c>
      <c r="P32" s="56">
        <f>COUNTIF(E32:M32,"&lt;200")</f>
        <v>2</v>
      </c>
      <c r="Q32" s="73" t="str">
        <f>IF(ISNUMBER(SEARCH("Игорь",C32))+ISNUMBER(SEARCH("Илья",C32))+ISNUMBER(SEARCH("Никита",C32))+ISNUMBER(SEARCH("Данила",C32)),"м",IF((RIGHT(C32,1)="а")+(RIGHT(C32,1)="я")+(RIGHT(C32,1)="ь"),"ж","м"))</f>
        <v>ж</v>
      </c>
      <c r="R32" s="74">
        <f>SMALL(E32:M32,1)</f>
        <v>9</v>
      </c>
      <c r="S32" s="60">
        <f>SUMIF(E32:M32,"&lt;200",E32:M32)/P32</f>
        <v>13</v>
      </c>
      <c r="T32" s="60">
        <f>VLOOKUP(C32,'Расчет 6'!$A$1:$D$112,2,FALSE)</f>
        <v>631.7</v>
      </c>
    </row>
    <row r="33" spans="1:20" ht="12.75">
      <c r="A33" s="50">
        <f t="shared" si="0"/>
        <v>32</v>
      </c>
      <c r="B33" s="61"/>
      <c r="C33" s="50" t="s">
        <v>589</v>
      </c>
      <c r="D33" s="50" t="s">
        <v>13</v>
      </c>
      <c r="E33" s="54">
        <v>200</v>
      </c>
      <c r="F33" s="54">
        <v>200</v>
      </c>
      <c r="G33" s="54">
        <v>200</v>
      </c>
      <c r="H33" s="54">
        <v>200</v>
      </c>
      <c r="I33" s="65">
        <v>119</v>
      </c>
      <c r="J33" s="65">
        <v>111</v>
      </c>
      <c r="K33" s="65">
        <v>109</v>
      </c>
      <c r="L33" s="65">
        <v>89</v>
      </c>
      <c r="M33" s="54">
        <v>200</v>
      </c>
      <c r="N33" s="56">
        <f>SUM(E33:M33)</f>
        <v>1428</v>
      </c>
      <c r="O33" s="56">
        <f>N33-LARGE(E33:M33,1)-LARGE(E33:M33,2)</f>
        <v>1028</v>
      </c>
      <c r="P33" s="56">
        <f>COUNTIF(E33:M33,"&lt;200")</f>
        <v>4</v>
      </c>
      <c r="Q33" s="73" t="str">
        <f>IF(ISNUMBER(SEARCH("Игорь",C33))+ISNUMBER(SEARCH("Илья",C33))+ISNUMBER(SEARCH("Никита",C33))+ISNUMBER(SEARCH("Данила",C33)),"м",IF((RIGHT(C33,1)="а")+(RIGHT(C33,1)="я")+(RIGHT(C33,1)="ь"),"ж","м"))</f>
        <v>ж</v>
      </c>
      <c r="R33" s="74">
        <f>SMALL(E33:M33,1)</f>
        <v>89</v>
      </c>
      <c r="S33" s="60">
        <f>SUMIF(E33:M33,"&lt;200",E33:M33)/P33</f>
        <v>107</v>
      </c>
      <c r="T33" s="60">
        <f>VLOOKUP(C33,'Расчет 8'!$A$1:$D$109,2,FALSE)</f>
        <v>55.03</v>
      </c>
    </row>
    <row r="34" spans="1:20" ht="12.75">
      <c r="A34" s="50">
        <f t="shared" si="0"/>
        <v>33</v>
      </c>
      <c r="B34" s="61"/>
      <c r="C34" s="50" t="s">
        <v>591</v>
      </c>
      <c r="D34" s="50"/>
      <c r="E34" s="54">
        <v>200</v>
      </c>
      <c r="F34" s="54">
        <v>200</v>
      </c>
      <c r="G34" s="54">
        <v>200</v>
      </c>
      <c r="H34" s="63">
        <v>85</v>
      </c>
      <c r="I34" s="63">
        <v>78</v>
      </c>
      <c r="J34" s="54">
        <v>200</v>
      </c>
      <c r="K34" s="63">
        <v>79</v>
      </c>
      <c r="L34" s="54">
        <v>200</v>
      </c>
      <c r="M34" s="54">
        <v>200</v>
      </c>
      <c r="N34" s="56">
        <f>SUM(E34:M34)</f>
        <v>1442</v>
      </c>
      <c r="O34" s="56">
        <f>N34-LARGE(E34:M34,1)-LARGE(E34:M34,2)</f>
        <v>1042</v>
      </c>
      <c r="P34" s="56">
        <f>COUNTIF(E34:M34,"&lt;200")</f>
        <v>3</v>
      </c>
      <c r="Q34" s="73" t="str">
        <f>IF(ISNUMBER(SEARCH("Игорь",C34))+ISNUMBER(SEARCH("Илья",C34))+ISNUMBER(SEARCH("Никита",C34))+ISNUMBER(SEARCH("Данила",C34)),"м",IF((RIGHT(C34,1)="а")+(RIGHT(C34,1)="я")+(RIGHT(C34,1)="ь"),"ж","м"))</f>
        <v>ж</v>
      </c>
      <c r="R34" s="74">
        <f>SMALL(E34:M34,1)</f>
        <v>78</v>
      </c>
      <c r="S34" s="60">
        <f>SUMIF(E34:M34,"&lt;200",E34:M34)/P34</f>
        <v>80.66666666666667</v>
      </c>
      <c r="T34" s="60">
        <f>VLOOKUP(C34,'Расчет 7'!$A$1:$D$111,2,FALSE)</f>
        <v>153.4</v>
      </c>
    </row>
    <row r="35" spans="1:20" ht="12.75">
      <c r="A35" s="50">
        <f t="shared" si="0"/>
        <v>34</v>
      </c>
      <c r="B35" s="61"/>
      <c r="C35" s="50" t="s">
        <v>250</v>
      </c>
      <c r="D35" s="50"/>
      <c r="E35" s="54">
        <v>200</v>
      </c>
      <c r="F35" s="54">
        <v>200</v>
      </c>
      <c r="G35" s="54">
        <v>200</v>
      </c>
      <c r="H35" s="53">
        <v>32</v>
      </c>
      <c r="I35" s="54">
        <v>200</v>
      </c>
      <c r="J35" s="53">
        <v>26</v>
      </c>
      <c r="K35" s="54">
        <v>200</v>
      </c>
      <c r="L35" s="54">
        <v>200</v>
      </c>
      <c r="M35" s="54">
        <v>200</v>
      </c>
      <c r="N35" s="56">
        <f>SUM(E35:M35)</f>
        <v>1458</v>
      </c>
      <c r="O35" s="56">
        <f>N35-LARGE(E35:M35,1)-LARGE(E35:M35,2)</f>
        <v>1058</v>
      </c>
      <c r="P35" s="56">
        <f>COUNTIF(E35:M35,"&lt;200")</f>
        <v>2</v>
      </c>
      <c r="Q35" s="73" t="str">
        <f>IF(ISNUMBER(SEARCH("Игорь",C35))+ISNUMBER(SEARCH("Илья",C35))+ISNUMBER(SEARCH("Никита",C35))+ISNUMBER(SEARCH("Данила",C35)),"м",IF((RIGHT(C35,1)="а")+(RIGHT(C35,1)="я")+(RIGHT(C35,1)="ь"),"ж","м"))</f>
        <v>ж</v>
      </c>
      <c r="R35" s="74">
        <f>SMALL(E35:M35,1)</f>
        <v>26</v>
      </c>
      <c r="S35" s="60">
        <f>SUMIF(E35:M35,"&lt;200",E35:M35)/P35</f>
        <v>29</v>
      </c>
      <c r="T35" s="60">
        <f>VLOOKUP(C35,'Расчет 6'!$A$1:$D$112,2,FALSE)</f>
        <v>508.81</v>
      </c>
    </row>
    <row r="36" spans="1:20" ht="12.75">
      <c r="A36" s="50">
        <f t="shared" si="0"/>
        <v>35</v>
      </c>
      <c r="B36" s="61"/>
      <c r="C36" s="50" t="s">
        <v>526</v>
      </c>
      <c r="D36" s="50" t="s">
        <v>71</v>
      </c>
      <c r="E36" s="54">
        <v>200</v>
      </c>
      <c r="F36" s="65">
        <v>115</v>
      </c>
      <c r="G36" s="65">
        <v>142</v>
      </c>
      <c r="H36" s="54">
        <v>200</v>
      </c>
      <c r="I36" s="65">
        <v>120</v>
      </c>
      <c r="J36" s="65">
        <v>104</v>
      </c>
      <c r="K36" s="54">
        <v>200</v>
      </c>
      <c r="L36" s="54">
        <v>200</v>
      </c>
      <c r="M36" s="54">
        <v>200</v>
      </c>
      <c r="N36" s="56">
        <f>SUM(E36:M36)</f>
        <v>1481</v>
      </c>
      <c r="O36" s="56">
        <f>N36-LARGE(E36:M36,1)-LARGE(E36:M36,2)</f>
        <v>1081</v>
      </c>
      <c r="P36" s="56">
        <f>COUNTIF(E36:M36,"&lt;200")</f>
        <v>4</v>
      </c>
      <c r="Q36" s="73" t="str">
        <f>IF(ISNUMBER(SEARCH("Игорь",C36))+ISNUMBER(SEARCH("Илья",C36))+ISNUMBER(SEARCH("Никита",C36))+ISNUMBER(SEARCH("Данила",C36)),"м",IF((RIGHT(C36,1)="а")+(RIGHT(C36,1)="я")+(RIGHT(C36,1)="ь"),"ж","м"))</f>
        <v>ж</v>
      </c>
      <c r="R36" s="74">
        <f>SMALL(E36:M36,1)</f>
        <v>104</v>
      </c>
      <c r="S36" s="60">
        <f>SUMIF(E36:M36,"&lt;200",E36:M36)/P36</f>
        <v>120.25</v>
      </c>
      <c r="T36" s="60">
        <f>VLOOKUP(C36,'Расчет 6'!$A$1:$D$112,2,FALSE)</f>
        <v>59.24</v>
      </c>
    </row>
    <row r="37" spans="1:20" ht="12.75">
      <c r="A37" s="50">
        <f t="shared" si="0"/>
        <v>36</v>
      </c>
      <c r="B37" s="61"/>
      <c r="C37" s="50" t="s">
        <v>336</v>
      </c>
      <c r="D37" s="50"/>
      <c r="E37" s="54">
        <v>200</v>
      </c>
      <c r="F37" s="62">
        <v>51</v>
      </c>
      <c r="G37" s="54">
        <v>200</v>
      </c>
      <c r="H37" s="62">
        <v>54</v>
      </c>
      <c r="I37" s="54">
        <v>200</v>
      </c>
      <c r="J37" s="54">
        <v>200</v>
      </c>
      <c r="K37" s="54">
        <v>200</v>
      </c>
      <c r="L37" s="54">
        <v>200</v>
      </c>
      <c r="M37" s="54">
        <v>200</v>
      </c>
      <c r="N37" s="56">
        <f>SUM(E37:M37)</f>
        <v>1505</v>
      </c>
      <c r="O37" s="56">
        <f>N37-LARGE(E37:M37,1)-LARGE(E37:M37,2)</f>
        <v>1105</v>
      </c>
      <c r="P37" s="56">
        <f>COUNTIF(E37:M37,"&lt;200")</f>
        <v>2</v>
      </c>
      <c r="Q37" s="73" t="str">
        <f>IF(ISNUMBER(SEARCH("Игорь",C37))+ISNUMBER(SEARCH("Илья",C37))+ISNUMBER(SEARCH("Никита",C37))+ISNUMBER(SEARCH("Данила",C37)),"м",IF((RIGHT(C37,1)="а")+(RIGHT(C37,1)="я")+(RIGHT(C37,1)="ь"),"ж","м"))</f>
        <v>ж</v>
      </c>
      <c r="R37" s="74">
        <f>SMALL(E37:M37,1)</f>
        <v>51</v>
      </c>
      <c r="S37" s="60">
        <f>SUMIF(E37:M37,"&lt;200",E37:M37)/P37</f>
        <v>52.5</v>
      </c>
      <c r="T37" s="60">
        <f>VLOOKUP(C37,'Расчет 4'!$A$1:$D$92,3,FALSE)</f>
        <v>348.51</v>
      </c>
    </row>
    <row r="38" spans="1:20" ht="12.75">
      <c r="A38" s="50">
        <f t="shared" si="0"/>
        <v>37</v>
      </c>
      <c r="B38" s="61"/>
      <c r="C38" s="50" t="s">
        <v>124</v>
      </c>
      <c r="D38" s="50"/>
      <c r="E38" s="54">
        <v>200</v>
      </c>
      <c r="F38" s="54">
        <v>200</v>
      </c>
      <c r="G38" s="63">
        <v>86</v>
      </c>
      <c r="H38" s="54">
        <v>200</v>
      </c>
      <c r="I38" s="54">
        <v>200</v>
      </c>
      <c r="J38" s="54">
        <v>200</v>
      </c>
      <c r="K38" s="54">
        <v>200</v>
      </c>
      <c r="L38" s="54">
        <v>200</v>
      </c>
      <c r="M38" s="63">
        <v>47</v>
      </c>
      <c r="N38" s="56">
        <f>SUM(E38:M38)</f>
        <v>1533</v>
      </c>
      <c r="O38" s="56">
        <f>N38-LARGE(E38:M38,1)-LARGE(E38:M38,2)</f>
        <v>1133</v>
      </c>
      <c r="P38" s="56">
        <f>COUNTIF(E38:M38,"&lt;200")</f>
        <v>2</v>
      </c>
      <c r="Q38" s="73" t="str">
        <f>IF(ISNUMBER(SEARCH("Игорь",C38))+ISNUMBER(SEARCH("Илья",C38))+ISNUMBER(SEARCH("Никита",C38))+ISNUMBER(SEARCH("Данила",C38)),"м",IF((RIGHT(C38,1)="а")+(RIGHT(C38,1)="я")+(RIGHT(C38,1)="ь"),"ж","м"))</f>
        <v>ж</v>
      </c>
      <c r="R38" s="74">
        <f>SMALL(E38:M38,1)</f>
        <v>47</v>
      </c>
      <c r="S38" s="60">
        <f>SUMIF(E38:M38,"&lt;200",E38:M38)/P38</f>
        <v>66.5</v>
      </c>
      <c r="T38" s="60">
        <f>VLOOKUP(C38,'Расчет 9'!$A$1:$D$109,2,FALSE)</f>
        <v>209.71</v>
      </c>
    </row>
    <row r="39" spans="1:20" ht="12.75">
      <c r="A39" s="50">
        <f t="shared" si="0"/>
        <v>38</v>
      </c>
      <c r="B39" s="61"/>
      <c r="C39" s="50" t="s">
        <v>258</v>
      </c>
      <c r="D39" s="50"/>
      <c r="E39" s="54">
        <v>200</v>
      </c>
      <c r="F39" s="54">
        <v>200</v>
      </c>
      <c r="G39" s="54">
        <v>200</v>
      </c>
      <c r="H39" s="54">
        <v>200</v>
      </c>
      <c r="I39" s="54">
        <v>200</v>
      </c>
      <c r="J39" s="63">
        <v>72</v>
      </c>
      <c r="K39" s="63">
        <v>64</v>
      </c>
      <c r="L39" s="54">
        <v>200</v>
      </c>
      <c r="M39" s="54">
        <v>200</v>
      </c>
      <c r="N39" s="56">
        <f>SUM(E39:M39)</f>
        <v>1536</v>
      </c>
      <c r="O39" s="56">
        <f>N39-LARGE(E39:M39,1)-LARGE(E39:M39,2)</f>
        <v>1136</v>
      </c>
      <c r="P39" s="56">
        <f>COUNTIF(E39:M39,"&lt;200")</f>
        <v>2</v>
      </c>
      <c r="Q39" s="73" t="str">
        <f>IF(ISNUMBER(SEARCH("Игорь",C39))+ISNUMBER(SEARCH("Илья",C39))+ISNUMBER(SEARCH("Никита",C39))+ISNUMBER(SEARCH("Данила",C39)),"м",IF((RIGHT(C39,1)="а")+(RIGHT(C39,1)="я")+(RIGHT(C39,1)="ь"),"ж","м"))</f>
        <v>ж</v>
      </c>
      <c r="R39" s="74">
        <f>SMALL(E39:M39,1)</f>
        <v>64</v>
      </c>
      <c r="S39" s="60">
        <f>SUMIF(E39:M39,"&lt;200",E39:M39)/P39</f>
        <v>68</v>
      </c>
      <c r="T39" s="60">
        <f>VLOOKUP(C39,'Расчет 7'!$A$1:$D$111,2,FALSE)</f>
        <v>201.31</v>
      </c>
    </row>
    <row r="40" spans="1:20" ht="12.75">
      <c r="A40" s="50">
        <f t="shared" si="0"/>
        <v>39</v>
      </c>
      <c r="B40" s="61"/>
      <c r="C40" s="50" t="s">
        <v>263</v>
      </c>
      <c r="D40" s="50"/>
      <c r="E40" s="54">
        <v>200</v>
      </c>
      <c r="F40" s="54">
        <v>200</v>
      </c>
      <c r="G40" s="54">
        <v>200</v>
      </c>
      <c r="H40" s="54">
        <v>200</v>
      </c>
      <c r="I40" s="54">
        <v>200</v>
      </c>
      <c r="J40" s="54">
        <v>200</v>
      </c>
      <c r="K40" s="65">
        <v>108</v>
      </c>
      <c r="L40" s="65">
        <v>85</v>
      </c>
      <c r="M40" s="54">
        <v>200</v>
      </c>
      <c r="N40" s="56">
        <f>SUM(E40:M40)</f>
        <v>1593</v>
      </c>
      <c r="O40" s="56">
        <f>N40-LARGE(E40:M40,1)-LARGE(E40:M40,2)</f>
        <v>1193</v>
      </c>
      <c r="P40" s="56">
        <f>COUNTIF(E40:M40,"&lt;200")</f>
        <v>2</v>
      </c>
      <c r="Q40" s="73" t="str">
        <f>IF(ISNUMBER(SEARCH("Игорь",C40))+ISNUMBER(SEARCH("Илья",C40))+ISNUMBER(SEARCH("Никита",C40))+ISNUMBER(SEARCH("Данила",C40)),"м",IF((RIGHT(C40,1)="а")+(RIGHT(C40,1)="я")+(RIGHT(C40,1)="ь"),"ж","м"))</f>
        <v>ж</v>
      </c>
      <c r="R40" s="74">
        <f>SMALL(E40:M40,1)</f>
        <v>85</v>
      </c>
      <c r="S40" s="60">
        <f>SUMIF(E40:M40,"&lt;200",E40:M40)/P40</f>
        <v>96.5</v>
      </c>
      <c r="T40" s="60">
        <f>VLOOKUP(C40,'Расчет 8'!$A$1:$D$109,2,FALSE)</f>
        <v>81.84</v>
      </c>
    </row>
    <row r="41" spans="1:20" ht="12.75">
      <c r="A41" s="50">
        <f t="shared" si="0"/>
        <v>40</v>
      </c>
      <c r="B41" s="61"/>
      <c r="C41" s="50" t="s">
        <v>310</v>
      </c>
      <c r="D41" s="50"/>
      <c r="E41" s="53">
        <v>2</v>
      </c>
      <c r="F41" s="54">
        <v>200</v>
      </c>
      <c r="G41" s="54">
        <v>200</v>
      </c>
      <c r="H41" s="54">
        <v>200</v>
      </c>
      <c r="I41" s="54">
        <v>200</v>
      </c>
      <c r="J41" s="54">
        <v>200</v>
      </c>
      <c r="K41" s="54">
        <v>200</v>
      </c>
      <c r="L41" s="54">
        <v>200</v>
      </c>
      <c r="M41" s="54">
        <v>200</v>
      </c>
      <c r="N41" s="56">
        <f>SUM(E41:M41)</f>
        <v>1602</v>
      </c>
      <c r="O41" s="56">
        <f>N41-LARGE(E41:M41,1)-LARGE(E41:M41,2)</f>
        <v>1202</v>
      </c>
      <c r="P41" s="56">
        <f>COUNTIF(E41:M41,"&lt;200")</f>
        <v>1</v>
      </c>
      <c r="Q41" s="73" t="str">
        <f>IF(ISNUMBER(SEARCH("Игорь",C41))+ISNUMBER(SEARCH("Илья",C41))+ISNUMBER(SEARCH("Никита",C41))+ISNUMBER(SEARCH("Данила",C41)),"м",IF((RIGHT(C41,1)="а")+(RIGHT(C41,1)="я")+(RIGHT(C41,1)="ь"),"ж","м"))</f>
        <v>ж</v>
      </c>
      <c r="R41" s="74">
        <f>SMALL(E41:M41,1)</f>
        <v>2</v>
      </c>
      <c r="S41" s="60">
        <f>SUMIF(E41:M41,"&lt;200",E41:M41)/P41</f>
        <v>2</v>
      </c>
      <c r="T41" s="60">
        <v>949.54</v>
      </c>
    </row>
    <row r="42" spans="1:20" ht="12.75">
      <c r="A42" s="50">
        <f t="shared" si="0"/>
        <v>41</v>
      </c>
      <c r="B42" s="61"/>
      <c r="C42" s="50" t="s">
        <v>602</v>
      </c>
      <c r="D42" s="50"/>
      <c r="E42" s="54">
        <v>200</v>
      </c>
      <c r="F42" s="54">
        <v>200</v>
      </c>
      <c r="G42" s="54">
        <v>200</v>
      </c>
      <c r="H42" s="54">
        <v>200</v>
      </c>
      <c r="I42" s="54">
        <v>200</v>
      </c>
      <c r="J42" s="54">
        <v>200</v>
      </c>
      <c r="K42" s="54">
        <v>200</v>
      </c>
      <c r="L42" s="54">
        <v>200</v>
      </c>
      <c r="M42" s="53">
        <f>VLOOKUP(C42,'Расчет 9'!$A$1:$D$109,4,FALSE)</f>
        <v>14</v>
      </c>
      <c r="N42" s="56">
        <f>SUM(E42:M42)</f>
        <v>1614</v>
      </c>
      <c r="O42" s="56">
        <f>N42-LARGE(E42:M42,1)-LARGE(E42:M42,2)</f>
        <v>1214</v>
      </c>
      <c r="P42" s="56">
        <f>COUNTIF(E42:M42,"&lt;200")</f>
        <v>1</v>
      </c>
      <c r="Q42" s="73" t="str">
        <f>IF(ISNUMBER(SEARCH("Игорь",C42))+ISNUMBER(SEARCH("Илья",C42))+ISNUMBER(SEARCH("Никита",C42))+ISNUMBER(SEARCH("Данила",C42)),"м",IF((RIGHT(C42,1)="а")+(RIGHT(C42,1)="я")+(RIGHT(C42,1)="ь"),"ж","м"))</f>
        <v>ж</v>
      </c>
      <c r="R42" s="74">
        <f>SMALL(E42:M42,1)</f>
        <v>14</v>
      </c>
      <c r="S42" s="60">
        <f>SUMIF(E42:M42,"&lt;200",E42:M42)/P42</f>
        <v>14</v>
      </c>
      <c r="T42" s="60">
        <f>VLOOKUP(C42,'Расчет 9'!$A$1:$D$109,2,FALSE)</f>
        <v>345.63</v>
      </c>
    </row>
    <row r="43" spans="1:20" ht="12.75">
      <c r="A43" s="50">
        <f t="shared" si="0"/>
        <v>42</v>
      </c>
      <c r="B43" s="61"/>
      <c r="C43" s="50" t="s">
        <v>603</v>
      </c>
      <c r="D43" s="50"/>
      <c r="E43" s="54">
        <v>200</v>
      </c>
      <c r="F43" s="54">
        <v>200</v>
      </c>
      <c r="G43" s="54">
        <v>200</v>
      </c>
      <c r="H43" s="54">
        <v>200</v>
      </c>
      <c r="I43" s="54">
        <v>200</v>
      </c>
      <c r="J43" s="65">
        <v>109</v>
      </c>
      <c r="K43" s="65">
        <v>107</v>
      </c>
      <c r="L43" s="54">
        <v>200</v>
      </c>
      <c r="M43" s="54">
        <v>200</v>
      </c>
      <c r="N43" s="56">
        <f>SUM(E43:M43)</f>
        <v>1616</v>
      </c>
      <c r="O43" s="56">
        <f>N43-LARGE(E43:M43,1)-LARGE(E43:M43,2)</f>
        <v>1216</v>
      </c>
      <c r="P43" s="56">
        <f>COUNTIF(E43:M43,"&lt;200")</f>
        <v>2</v>
      </c>
      <c r="Q43" s="73" t="str">
        <f>IF(ISNUMBER(SEARCH("Игорь",C43))+ISNUMBER(SEARCH("Илья",C43))+ISNUMBER(SEARCH("Никита",C43))+ISNUMBER(SEARCH("Данила",C43)),"м",IF((RIGHT(C43,1)="а")+(RIGHT(C43,1)="я")+(RIGHT(C43,1)="ь"),"ж","м"))</f>
        <v>ж</v>
      </c>
      <c r="R43" s="74">
        <f>SMALL(E43:M43,1)</f>
        <v>107</v>
      </c>
      <c r="S43" s="60">
        <f>SUMIF(E43:M43,"&lt;200",E43:M43)/P43</f>
        <v>108</v>
      </c>
      <c r="T43" s="60">
        <f>VLOOKUP(C43,'Расчет 7'!$A$1:$D$111,2,FALSE)</f>
        <v>80.82</v>
      </c>
    </row>
    <row r="44" spans="1:20" ht="12.75">
      <c r="A44" s="50">
        <f t="shared" si="0"/>
        <v>43</v>
      </c>
      <c r="B44" s="61"/>
      <c r="C44" s="50" t="s">
        <v>69</v>
      </c>
      <c r="D44" s="50" t="s">
        <v>24</v>
      </c>
      <c r="E44" s="54">
        <v>200</v>
      </c>
      <c r="F44" s="54">
        <v>200</v>
      </c>
      <c r="G44" s="65">
        <v>106</v>
      </c>
      <c r="H44" s="54">
        <v>200</v>
      </c>
      <c r="I44" s="65">
        <v>114</v>
      </c>
      <c r="J44" s="54">
        <v>200</v>
      </c>
      <c r="K44" s="54">
        <v>200</v>
      </c>
      <c r="L44" s="54">
        <v>200</v>
      </c>
      <c r="M44" s="54">
        <v>200</v>
      </c>
      <c r="N44" s="56">
        <f>SUM(E44:M44)</f>
        <v>1620</v>
      </c>
      <c r="O44" s="56">
        <f>N44-LARGE(E44:M44,1)-LARGE(E44:M44,2)</f>
        <v>1220</v>
      </c>
      <c r="P44" s="56">
        <f>COUNTIF(E44:M44,"&lt;200")</f>
        <v>2</v>
      </c>
      <c r="Q44" s="73" t="str">
        <f>IF(ISNUMBER(SEARCH("Игорь",C44))+ISNUMBER(SEARCH("Илья",C44))+ISNUMBER(SEARCH("Никита",C44))+ISNUMBER(SEARCH("Данила",C44)),"м",IF((RIGHT(C44,1)="а")+(RIGHT(C44,1)="я")+(RIGHT(C44,1)="ь"),"ж","м"))</f>
        <v>ж</v>
      </c>
      <c r="R44" s="74">
        <f>SMALL(E44:M44,1)</f>
        <v>106</v>
      </c>
      <c r="S44" s="60">
        <f>SUMIF(E44:M44,"&lt;200",E44:M44)/P44</f>
        <v>110</v>
      </c>
      <c r="T44" s="60"/>
    </row>
    <row r="45" spans="1:20" ht="12.75">
      <c r="A45" s="50">
        <f t="shared" si="0"/>
        <v>44</v>
      </c>
      <c r="B45" s="61"/>
      <c r="C45" s="50" t="s">
        <v>547</v>
      </c>
      <c r="D45" s="50" t="s">
        <v>24</v>
      </c>
      <c r="E45" s="65">
        <v>93</v>
      </c>
      <c r="F45" s="65">
        <v>131</v>
      </c>
      <c r="G45" s="54">
        <v>200</v>
      </c>
      <c r="H45" s="54">
        <v>200</v>
      </c>
      <c r="I45" s="54">
        <v>200</v>
      </c>
      <c r="J45" s="54">
        <v>200</v>
      </c>
      <c r="K45" s="54">
        <v>200</v>
      </c>
      <c r="L45" s="54">
        <v>200</v>
      </c>
      <c r="M45" s="54">
        <v>200</v>
      </c>
      <c r="N45" s="56">
        <f>SUM(E45:M45)</f>
        <v>1624</v>
      </c>
      <c r="O45" s="56">
        <f>N45-LARGE(E45:M45,1)-LARGE(E45:M45,2)</f>
        <v>1224</v>
      </c>
      <c r="P45" s="56">
        <f>COUNTIF(E45:M45,"&lt;200")</f>
        <v>2</v>
      </c>
      <c r="Q45" s="73" t="str">
        <f>IF(ISNUMBER(SEARCH("Игорь",C45))+ISNUMBER(SEARCH("Илья",C45))+ISNUMBER(SEARCH("Никита",C45))+ISNUMBER(SEARCH("Данила",C45)),"м",IF((RIGHT(C45,1)="а")+(RIGHT(C45,1)="я")+(RIGHT(C45,1)="ь"),"ж","м"))</f>
        <v>ж</v>
      </c>
      <c r="R45" s="74">
        <f>SMALL(E45:M45,1)</f>
        <v>93</v>
      </c>
      <c r="S45" s="60">
        <f>SUMIF(E45:M45,"&lt;200",E45:M45)/P45</f>
        <v>112</v>
      </c>
      <c r="T45" s="60"/>
    </row>
    <row r="46" spans="1:20" ht="12.75">
      <c r="A46" s="50">
        <f t="shared" si="0"/>
        <v>45</v>
      </c>
      <c r="B46" s="61"/>
      <c r="C46" s="50" t="s">
        <v>167</v>
      </c>
      <c r="D46" s="50" t="s">
        <v>168</v>
      </c>
      <c r="E46" s="65">
        <v>89</v>
      </c>
      <c r="F46" s="54">
        <v>200</v>
      </c>
      <c r="G46" s="65">
        <v>139</v>
      </c>
      <c r="H46" s="54">
        <v>200</v>
      </c>
      <c r="I46" s="54">
        <v>200</v>
      </c>
      <c r="J46" s="54">
        <v>200</v>
      </c>
      <c r="K46" s="54">
        <v>200</v>
      </c>
      <c r="L46" s="54">
        <v>200</v>
      </c>
      <c r="M46" s="54">
        <v>200</v>
      </c>
      <c r="N46" s="56">
        <f>SUM(E46:M46)</f>
        <v>1628</v>
      </c>
      <c r="O46" s="56">
        <f>N46-LARGE(E46:M46,1)-LARGE(E46:M46,2)</f>
        <v>1228</v>
      </c>
      <c r="P46" s="56">
        <f>COUNTIF(E46:M46,"&lt;200")</f>
        <v>2</v>
      </c>
      <c r="Q46" s="73" t="str">
        <f>IF(ISNUMBER(SEARCH("Игорь",C46))+ISNUMBER(SEARCH("Илья",C46))+ISNUMBER(SEARCH("Никита",C46))+ISNUMBER(SEARCH("Данила",C46)),"м",IF((RIGHT(C46,1)="а")+(RIGHT(C46,1)="я")+(RIGHT(C46,1)="ь"),"ж","м"))</f>
        <v>ж</v>
      </c>
      <c r="R46" s="74">
        <f>SMALL(E46:M46,1)</f>
        <v>89</v>
      </c>
      <c r="S46" s="60">
        <f>SUMIF(E46:M46,"&lt;200",E46:M46)/P46</f>
        <v>114</v>
      </c>
      <c r="T46" s="60"/>
    </row>
    <row r="47" spans="1:20" ht="12.75">
      <c r="A47" s="50">
        <f t="shared" si="0"/>
        <v>46</v>
      </c>
      <c r="B47" s="61"/>
      <c r="C47" s="50" t="s">
        <v>337</v>
      </c>
      <c r="D47" s="50"/>
      <c r="E47" s="54">
        <v>200</v>
      </c>
      <c r="F47" s="54">
        <v>200</v>
      </c>
      <c r="G47" s="54">
        <v>200</v>
      </c>
      <c r="H47" s="54">
        <v>200</v>
      </c>
      <c r="I47" s="54">
        <v>200</v>
      </c>
      <c r="J47" s="53">
        <v>32</v>
      </c>
      <c r="K47" s="54">
        <v>200</v>
      </c>
      <c r="L47" s="54">
        <v>200</v>
      </c>
      <c r="M47" s="54">
        <v>200</v>
      </c>
      <c r="N47" s="56">
        <f>SUM(E47:M47)</f>
        <v>1632</v>
      </c>
      <c r="O47" s="56">
        <f>N47-LARGE(E47:M47,1)-LARGE(E47:M47,2)</f>
        <v>1232</v>
      </c>
      <c r="P47" s="56">
        <f>COUNTIF(E47:M47,"&lt;200")</f>
        <v>1</v>
      </c>
      <c r="Q47" s="73" t="str">
        <f>IF(ISNUMBER(SEARCH("Игорь",C47))+ISNUMBER(SEARCH("Илья",C47))+ISNUMBER(SEARCH("Никита",C47))+ISNUMBER(SEARCH("Данила",C47)),"м",IF((RIGHT(C47,1)="а")+(RIGHT(C47,1)="я")+(RIGHT(C47,1)="ь"),"ж","м"))</f>
        <v>ж</v>
      </c>
      <c r="R47" s="74">
        <f>SMALL(E47:M47,1)</f>
        <v>32</v>
      </c>
      <c r="S47" s="60">
        <f>SUMIF(E47:M47,"&lt;200",E47:M47)/P47</f>
        <v>32</v>
      </c>
      <c r="T47" s="60">
        <f>VLOOKUP(C47,'Расчет 6'!$A$1:$D$112,2,FALSE)</f>
        <v>550</v>
      </c>
    </row>
    <row r="48" spans="1:20" ht="12.75">
      <c r="A48" s="50">
        <f t="shared" si="0"/>
        <v>47</v>
      </c>
      <c r="B48" s="61"/>
      <c r="C48" s="50" t="s">
        <v>271</v>
      </c>
      <c r="D48" s="50" t="s">
        <v>59</v>
      </c>
      <c r="E48" s="54">
        <v>200</v>
      </c>
      <c r="F48" s="54">
        <v>200</v>
      </c>
      <c r="G48" s="65">
        <v>129</v>
      </c>
      <c r="H48" s="65">
        <v>104</v>
      </c>
      <c r="I48" s="54">
        <v>200</v>
      </c>
      <c r="J48" s="54">
        <v>200</v>
      </c>
      <c r="K48" s="54">
        <v>200</v>
      </c>
      <c r="L48" s="54">
        <v>200</v>
      </c>
      <c r="M48" s="54">
        <v>200</v>
      </c>
      <c r="N48" s="56">
        <f>SUM(E48:M48)</f>
        <v>1633</v>
      </c>
      <c r="O48" s="56">
        <f>N48-LARGE(E48:M48,1)-LARGE(E48:M48,2)</f>
        <v>1233</v>
      </c>
      <c r="P48" s="56">
        <f>COUNTIF(E48:M48,"&lt;200")</f>
        <v>2</v>
      </c>
      <c r="Q48" s="73" t="str">
        <f>IF(ISNUMBER(SEARCH("Игорь",C48))+ISNUMBER(SEARCH("Илья",C48))+ISNUMBER(SEARCH("Никита",C48))+ISNUMBER(SEARCH("Данила",C48)),"м",IF((RIGHT(C48,1)="а")+(RIGHT(C48,1)="я")+(RIGHT(C48,1)="ь"),"ж","м"))</f>
        <v>ж</v>
      </c>
      <c r="R48" s="74">
        <f>SMALL(E48:M48,1)</f>
        <v>104</v>
      </c>
      <c r="S48" s="60">
        <f>SUMIF(E48:M48,"&lt;200",E48:M48)/P48</f>
        <v>116.5</v>
      </c>
      <c r="T48" s="60"/>
    </row>
    <row r="49" spans="1:20" ht="12.75">
      <c r="A49" s="50">
        <f t="shared" si="0"/>
        <v>48</v>
      </c>
      <c r="B49" s="61"/>
      <c r="C49" s="50" t="s">
        <v>538</v>
      </c>
      <c r="D49" s="50" t="s">
        <v>24</v>
      </c>
      <c r="E49" s="54">
        <v>200</v>
      </c>
      <c r="F49" s="65">
        <v>126</v>
      </c>
      <c r="G49" s="54">
        <v>200</v>
      </c>
      <c r="H49" s="54">
        <v>200</v>
      </c>
      <c r="I49" s="65">
        <v>108</v>
      </c>
      <c r="J49" s="54">
        <v>200</v>
      </c>
      <c r="K49" s="54">
        <v>200</v>
      </c>
      <c r="L49" s="54">
        <v>200</v>
      </c>
      <c r="M49" s="54">
        <v>200</v>
      </c>
      <c r="N49" s="56">
        <f>SUM(E49:M49)</f>
        <v>1634</v>
      </c>
      <c r="O49" s="56">
        <f>N49-LARGE(E49:M49,1)-LARGE(E49:M49,2)</f>
        <v>1234</v>
      </c>
      <c r="P49" s="56">
        <f>COUNTIF(E49:M49,"&lt;200")</f>
        <v>2</v>
      </c>
      <c r="Q49" s="73" t="str">
        <f>IF(ISNUMBER(SEARCH("Игорь",C49))+ISNUMBER(SEARCH("Илья",C49))+ISNUMBER(SEARCH("Никита",C49))+ISNUMBER(SEARCH("Данила",C49)),"м",IF((RIGHT(C49,1)="а")+(RIGHT(C49,1)="я")+(RIGHT(C49,1)="ь"),"ж","м"))</f>
        <v>ж</v>
      </c>
      <c r="R49" s="74">
        <f>SMALL(E49:M49,1)</f>
        <v>108</v>
      </c>
      <c r="S49" s="60">
        <f>SUMIF(E49:M49,"&lt;200",E49:M49)/P49</f>
        <v>117</v>
      </c>
      <c r="T49" s="60"/>
    </row>
    <row r="50" spans="1:20" ht="12.75">
      <c r="A50" s="50">
        <f t="shared" si="0"/>
        <v>49</v>
      </c>
      <c r="B50" s="61"/>
      <c r="C50" s="50" t="s">
        <v>460</v>
      </c>
      <c r="D50" s="50"/>
      <c r="E50" s="54">
        <v>200</v>
      </c>
      <c r="F50" s="62">
        <v>52</v>
      </c>
      <c r="G50" s="54">
        <v>200</v>
      </c>
      <c r="H50" s="54">
        <v>200</v>
      </c>
      <c r="I50" s="54">
        <v>200</v>
      </c>
      <c r="J50" s="54">
        <v>200</v>
      </c>
      <c r="K50" s="54">
        <v>200</v>
      </c>
      <c r="L50" s="54">
        <v>200</v>
      </c>
      <c r="M50" s="54">
        <v>200</v>
      </c>
      <c r="N50" s="56">
        <f>SUM(E50:M50)</f>
        <v>1652</v>
      </c>
      <c r="O50" s="56">
        <f>N50-LARGE(E50:M50,1)-LARGE(E50:M50,2)</f>
        <v>1252</v>
      </c>
      <c r="P50" s="56">
        <f>COUNTIF(E50:M50,"&lt;200")</f>
        <v>1</v>
      </c>
      <c r="Q50" s="73" t="str">
        <f>IF(ISNUMBER(SEARCH("Игорь",C50))+ISNUMBER(SEARCH("Илья",C50))+ISNUMBER(SEARCH("Никита",C50))+ISNUMBER(SEARCH("Данила",C50)),"м",IF((RIGHT(C50,1)="а")+(RIGHT(C50,1)="я")+(RIGHT(C50,1)="ь"),"ж","м"))</f>
        <v>ж</v>
      </c>
      <c r="R50" s="74">
        <f>SMALL(E50:M50,1)</f>
        <v>52</v>
      </c>
      <c r="S50" s="60">
        <f>SUMIF(E50:M50,"&lt;200",E50:M50)/P50</f>
        <v>52</v>
      </c>
      <c r="T50" s="60">
        <v>395.78</v>
      </c>
    </row>
    <row r="51" spans="1:20" ht="12.75">
      <c r="A51" s="50">
        <f t="shared" si="0"/>
        <v>50</v>
      </c>
      <c r="B51" s="61"/>
      <c r="C51" s="50" t="s">
        <v>128</v>
      </c>
      <c r="D51" s="50"/>
      <c r="E51" s="54">
        <v>200</v>
      </c>
      <c r="F51" s="54">
        <v>200</v>
      </c>
      <c r="G51" s="62">
        <v>54</v>
      </c>
      <c r="H51" s="54">
        <v>200</v>
      </c>
      <c r="I51" s="54">
        <v>200</v>
      </c>
      <c r="J51" s="54">
        <v>200</v>
      </c>
      <c r="K51" s="54">
        <v>200</v>
      </c>
      <c r="L51" s="54">
        <v>200</v>
      </c>
      <c r="M51" s="54">
        <v>200</v>
      </c>
      <c r="N51" s="56">
        <f>SUM(E51:M51)</f>
        <v>1654</v>
      </c>
      <c r="O51" s="56">
        <f>N51-LARGE(E51:M51,1)-LARGE(E51:M51,2)</f>
        <v>1254</v>
      </c>
      <c r="P51" s="56">
        <f>COUNTIF(E51:M51,"&lt;200")</f>
        <v>1</v>
      </c>
      <c r="Q51" s="73" t="str">
        <f>IF(ISNUMBER(SEARCH("Игорь",C51))+ISNUMBER(SEARCH("Илья",C51))+ISNUMBER(SEARCH("Никита",C51))+ISNUMBER(SEARCH("Данила",C51)),"м",IF((RIGHT(C51,1)="а")+(RIGHT(C51,1)="я")+(RIGHT(C51,1)="ь"),"ж","м"))</f>
        <v>ж</v>
      </c>
      <c r="R51" s="74">
        <f>SMALL(E51:M51,1)</f>
        <v>54</v>
      </c>
      <c r="S51" s="60">
        <f>SUMIF(E51:M51,"&lt;200",E51:M51)/P51</f>
        <v>54</v>
      </c>
      <c r="T51" s="60">
        <v>375.99</v>
      </c>
    </row>
    <row r="52" spans="1:20" ht="12.75">
      <c r="A52" s="50">
        <f t="shared" si="0"/>
        <v>51</v>
      </c>
      <c r="B52" s="61"/>
      <c r="C52" s="50" t="s">
        <v>87</v>
      </c>
      <c r="D52" s="50"/>
      <c r="E52" s="54">
        <v>200</v>
      </c>
      <c r="F52" s="54">
        <v>200</v>
      </c>
      <c r="G52" s="62">
        <v>65</v>
      </c>
      <c r="H52" s="54">
        <v>200</v>
      </c>
      <c r="I52" s="54">
        <v>200</v>
      </c>
      <c r="J52" s="54">
        <v>200</v>
      </c>
      <c r="K52" s="54">
        <v>200</v>
      </c>
      <c r="L52" s="54">
        <v>200</v>
      </c>
      <c r="M52" s="54">
        <v>200</v>
      </c>
      <c r="N52" s="56">
        <f>SUM(E52:M52)</f>
        <v>1665</v>
      </c>
      <c r="O52" s="56">
        <f>N52-LARGE(E52:M52,1)-LARGE(E52:M52,2)</f>
        <v>1265</v>
      </c>
      <c r="P52" s="56">
        <f>COUNTIF(E52:M52,"&lt;200")</f>
        <v>1</v>
      </c>
      <c r="Q52" s="73" t="str">
        <f>IF(ISNUMBER(SEARCH("Игорь",C52))+ISNUMBER(SEARCH("Илья",C52))+ISNUMBER(SEARCH("Никита",C52))+ISNUMBER(SEARCH("Данила",C52)),"м",IF((RIGHT(C52,1)="а")+(RIGHT(C52,1)="я")+(RIGHT(C52,1)="ь"),"ж","м"))</f>
        <v>ж</v>
      </c>
      <c r="R52" s="74">
        <f>SMALL(E52:M52,1)</f>
        <v>65</v>
      </c>
      <c r="S52" s="60">
        <f>SUMIF(E52:M52,"&lt;200",E52:M52)/P52</f>
        <v>65</v>
      </c>
      <c r="T52" s="60">
        <v>240.01</v>
      </c>
    </row>
    <row r="53" spans="1:20" ht="12.75">
      <c r="A53" s="50">
        <f t="shared" si="0"/>
        <v>52</v>
      </c>
      <c r="B53" s="61"/>
      <c r="C53" s="50" t="s">
        <v>22</v>
      </c>
      <c r="D53" s="50" t="s">
        <v>17</v>
      </c>
      <c r="E53" s="63">
        <v>69</v>
      </c>
      <c r="F53" s="54">
        <v>200</v>
      </c>
      <c r="G53" s="54">
        <v>200</v>
      </c>
      <c r="H53" s="54">
        <v>200</v>
      </c>
      <c r="I53" s="54">
        <v>200</v>
      </c>
      <c r="J53" s="54">
        <v>200</v>
      </c>
      <c r="K53" s="54">
        <v>200</v>
      </c>
      <c r="L53" s="54">
        <v>200</v>
      </c>
      <c r="M53" s="54">
        <v>200</v>
      </c>
      <c r="N53" s="56">
        <f>SUM(E53:M53)</f>
        <v>1669</v>
      </c>
      <c r="O53" s="56">
        <f>N53-LARGE(E53:M53,1)-LARGE(E53:M53,2)</f>
        <v>1269</v>
      </c>
      <c r="P53" s="56">
        <f>COUNTIF(E53:M53,"&lt;200")</f>
        <v>1</v>
      </c>
      <c r="Q53" s="73" t="str">
        <f>IF(ISNUMBER(SEARCH("Игорь",C53))+ISNUMBER(SEARCH("Илья",C53))+ISNUMBER(SEARCH("Никита",C53))+ISNUMBER(SEARCH("Данила",C53)),"м",IF((RIGHT(C53,1)="а")+(RIGHT(C53,1)="я")+(RIGHT(C53,1)="ь"),"ж","м"))</f>
        <v>ж</v>
      </c>
      <c r="R53" s="74">
        <f>SMALL(E53:M53,1)</f>
        <v>69</v>
      </c>
      <c r="S53" s="60">
        <f>SUMIF(E53:M53,"&lt;200",E53:M53)/P53</f>
        <v>69</v>
      </c>
      <c r="T53" s="60">
        <v>145.23</v>
      </c>
    </row>
    <row r="54" spans="1:20" ht="12.75">
      <c r="A54" s="50">
        <f t="shared" si="0"/>
        <v>53</v>
      </c>
      <c r="B54" s="61"/>
      <c r="C54" s="50" t="s">
        <v>233</v>
      </c>
      <c r="D54" s="50" t="s">
        <v>80</v>
      </c>
      <c r="E54" s="63">
        <v>70</v>
      </c>
      <c r="F54" s="54">
        <v>200</v>
      </c>
      <c r="G54" s="54">
        <v>200</v>
      </c>
      <c r="H54" s="54">
        <v>200</v>
      </c>
      <c r="I54" s="54">
        <v>200</v>
      </c>
      <c r="J54" s="54">
        <v>200</v>
      </c>
      <c r="K54" s="54">
        <v>200</v>
      </c>
      <c r="L54" s="54">
        <v>200</v>
      </c>
      <c r="M54" s="54">
        <v>200</v>
      </c>
      <c r="N54" s="56">
        <f>SUM(E54:M54)</f>
        <v>1670</v>
      </c>
      <c r="O54" s="56">
        <f>N54-LARGE(E54:M54,1)-LARGE(E54:M54,2)</f>
        <v>1270</v>
      </c>
      <c r="P54" s="56">
        <f>COUNTIF(E54:M54,"&lt;200")</f>
        <v>1</v>
      </c>
      <c r="Q54" s="73" t="str">
        <f>IF(ISNUMBER(SEARCH("Игорь",C54))+ISNUMBER(SEARCH("Илья",C54))+ISNUMBER(SEARCH("Никита",C54))+ISNUMBER(SEARCH("Данила",C54)),"м",IF((RIGHT(C54,1)="а")+(RIGHT(C54,1)="я")+(RIGHT(C54,1)="ь"),"ж","м"))</f>
        <v>ж</v>
      </c>
      <c r="R54" s="74">
        <f>SMALL(E54:M54,1)</f>
        <v>70</v>
      </c>
      <c r="S54" s="60">
        <f>SUMIF(E54:M54,"&lt;200",E54:M54)/P54</f>
        <v>70</v>
      </c>
      <c r="T54" s="60">
        <v>184.06</v>
      </c>
    </row>
    <row r="55" spans="1:20" ht="12.75">
      <c r="A55" s="50">
        <f t="shared" si="0"/>
        <v>54</v>
      </c>
      <c r="B55" s="61"/>
      <c r="C55" s="50" t="s">
        <v>610</v>
      </c>
      <c r="D55" s="50"/>
      <c r="E55" s="54">
        <v>200</v>
      </c>
      <c r="F55" s="54">
        <v>200</v>
      </c>
      <c r="G55" s="54">
        <v>200</v>
      </c>
      <c r="H55" s="54">
        <v>200</v>
      </c>
      <c r="I55" s="54">
        <v>200</v>
      </c>
      <c r="J55" s="54">
        <v>200</v>
      </c>
      <c r="K55" s="54">
        <v>200</v>
      </c>
      <c r="L55" s="65">
        <v>71</v>
      </c>
      <c r="M55" s="54">
        <v>200</v>
      </c>
      <c r="N55" s="56">
        <f>SUM(E55:M55)</f>
        <v>1671</v>
      </c>
      <c r="O55" s="56">
        <f>N55-LARGE(E55:M55,1)-LARGE(E55:M55,2)</f>
        <v>1271</v>
      </c>
      <c r="P55" s="56">
        <f>COUNTIF(E55:M55,"&lt;200")</f>
        <v>1</v>
      </c>
      <c r="Q55" s="73" t="str">
        <f>IF(ISNUMBER(SEARCH("Игорь",C55))+ISNUMBER(SEARCH("Илья",C55))+ISNUMBER(SEARCH("Никита",C55))+ISNUMBER(SEARCH("Данила",C55)),"м",IF((RIGHT(C55,1)="а")+(RIGHT(C55,1)="я")+(RIGHT(C55,1)="ь"),"ж","м"))</f>
        <v>ж</v>
      </c>
      <c r="R55" s="74">
        <f>SMALL(E55:M55,1)</f>
        <v>71</v>
      </c>
      <c r="S55" s="60">
        <f>SUMIF(E55:M55,"&lt;200",E55:M55)/P55</f>
        <v>71</v>
      </c>
      <c r="T55" s="60">
        <f>VLOOKUP(C55,'Расчет 8'!$A$1:$D$109,2,FALSE)</f>
        <v>97.23</v>
      </c>
    </row>
    <row r="56" spans="1:20" ht="12.75">
      <c r="A56" s="50">
        <f t="shared" si="0"/>
        <v>55</v>
      </c>
      <c r="B56" s="61"/>
      <c r="C56" s="50" t="s">
        <v>249</v>
      </c>
      <c r="D56" s="50" t="s">
        <v>9</v>
      </c>
      <c r="E56" s="63">
        <v>73</v>
      </c>
      <c r="F56" s="54">
        <v>200</v>
      </c>
      <c r="G56" s="54">
        <v>200</v>
      </c>
      <c r="H56" s="54">
        <v>200</v>
      </c>
      <c r="I56" s="54">
        <v>200</v>
      </c>
      <c r="J56" s="54">
        <v>200</v>
      </c>
      <c r="K56" s="54">
        <v>200</v>
      </c>
      <c r="L56" s="54">
        <v>200</v>
      </c>
      <c r="M56" s="54">
        <v>200</v>
      </c>
      <c r="N56" s="56">
        <f>SUM(E56:M56)</f>
        <v>1673</v>
      </c>
      <c r="O56" s="56">
        <f>N56-LARGE(E56:M56,1)-LARGE(E56:M56,2)</f>
        <v>1273</v>
      </c>
      <c r="P56" s="56">
        <f>COUNTIF(E56:M56,"&lt;200")</f>
        <v>1</v>
      </c>
      <c r="Q56" s="73" t="str">
        <f>IF(ISNUMBER(SEARCH("Игорь",C56))+ISNUMBER(SEARCH("Илья",C56))+ISNUMBER(SEARCH("Никита",C56))+ISNUMBER(SEARCH("Данила",C56)),"м",IF((RIGHT(C56,1)="а")+(RIGHT(C56,1)="я")+(RIGHT(C56,1)="ь"),"ж","м"))</f>
        <v>ж</v>
      </c>
      <c r="R56" s="74">
        <f>SMALL(E56:M56,1)</f>
        <v>73</v>
      </c>
      <c r="S56" s="60">
        <f>SUMIF(E56:M56,"&lt;200",E56:M56)/P56</f>
        <v>73</v>
      </c>
      <c r="T56" s="60">
        <v>139.09</v>
      </c>
    </row>
    <row r="57" spans="1:20" ht="12.75">
      <c r="A57" s="50">
        <f t="shared" si="0"/>
        <v>56</v>
      </c>
      <c r="B57" s="61"/>
      <c r="C57" s="50" t="s">
        <v>308</v>
      </c>
      <c r="D57" s="50"/>
      <c r="E57" s="54">
        <v>200</v>
      </c>
      <c r="F57" s="54">
        <v>200</v>
      </c>
      <c r="G57" s="54">
        <v>200</v>
      </c>
      <c r="H57" s="54">
        <v>200</v>
      </c>
      <c r="I57" s="54">
        <v>200</v>
      </c>
      <c r="J57" s="63">
        <v>81</v>
      </c>
      <c r="K57" s="54">
        <v>200</v>
      </c>
      <c r="L57" s="54">
        <v>200</v>
      </c>
      <c r="M57" s="54">
        <v>200</v>
      </c>
      <c r="N57" s="56">
        <f>SUM(E57:M57)</f>
        <v>1681</v>
      </c>
      <c r="O57" s="56">
        <f>N57-LARGE(E57:M57,1)-LARGE(E57:M57,2)</f>
        <v>1281</v>
      </c>
      <c r="P57" s="56">
        <f>COUNTIF(E57:M57,"&lt;200")</f>
        <v>1</v>
      </c>
      <c r="Q57" s="73" t="str">
        <f>IF(ISNUMBER(SEARCH("Игорь",C57))+ISNUMBER(SEARCH("Илья",C57))+ISNUMBER(SEARCH("Никита",C57))+ISNUMBER(SEARCH("Данила",C57)),"м",IF((RIGHT(C57,1)="а")+(RIGHT(C57,1)="я")+(RIGHT(C57,1)="ь"),"ж","м"))</f>
        <v>ж</v>
      </c>
      <c r="R57" s="74">
        <f>SMALL(E57:M57,1)</f>
        <v>81</v>
      </c>
      <c r="S57" s="60">
        <f>SUMIF(E57:M57,"&lt;200",E57:M57)/P57</f>
        <v>81</v>
      </c>
      <c r="T57" s="60">
        <f>VLOOKUP(C57,'Расчет 6'!$A$1:$D$112,2,FALSE)</f>
        <v>113.75</v>
      </c>
    </row>
    <row r="58" spans="1:20" ht="12.75">
      <c r="A58" s="50">
        <f t="shared" si="0"/>
        <v>57</v>
      </c>
      <c r="B58" s="61"/>
      <c r="C58" s="50" t="s">
        <v>34</v>
      </c>
      <c r="D58" s="50"/>
      <c r="E58" s="54">
        <v>200</v>
      </c>
      <c r="F58" s="54">
        <v>200</v>
      </c>
      <c r="G58" s="54">
        <v>200</v>
      </c>
      <c r="H58" s="54">
        <v>200</v>
      </c>
      <c r="I58" s="63">
        <v>87</v>
      </c>
      <c r="J58" s="54">
        <v>200</v>
      </c>
      <c r="K58" s="54">
        <v>200</v>
      </c>
      <c r="L58" s="54">
        <v>200</v>
      </c>
      <c r="M58" s="54">
        <v>200</v>
      </c>
      <c r="N58" s="56">
        <f>SUM(E58:M58)</f>
        <v>1687</v>
      </c>
      <c r="O58" s="56">
        <f>N58-LARGE(E58:M58,1)-LARGE(E58:M58,2)</f>
        <v>1287</v>
      </c>
      <c r="P58" s="56">
        <f>COUNTIF(E58:M58,"&lt;200")</f>
        <v>1</v>
      </c>
      <c r="Q58" s="73" t="str">
        <f>IF(ISNUMBER(SEARCH("Игорь",C58))+ISNUMBER(SEARCH("Илья",C58))+ISNUMBER(SEARCH("Никита",C58))+ISNUMBER(SEARCH("Данила",C58)),"м",IF((RIGHT(C58,1)="а")+(RIGHT(C58,1)="я")+(RIGHT(C58,1)="ь"),"ж","м"))</f>
        <v>ж</v>
      </c>
      <c r="R58" s="74">
        <f>SMALL(E58:M58,1)</f>
        <v>87</v>
      </c>
      <c r="S58" s="60">
        <f>SUMIF(E58:M58,"&lt;200",E58:M58)/P58</f>
        <v>87</v>
      </c>
      <c r="T58" s="60">
        <f>VLOOKUP(C58,'V тур (расчет)'!$A$1:$D$91,2,FALSE)</f>
        <v>171.67</v>
      </c>
    </row>
    <row r="59" spans="1:20" ht="12.75">
      <c r="A59" s="50">
        <f t="shared" si="0"/>
        <v>58</v>
      </c>
      <c r="B59" s="61"/>
      <c r="C59" s="50" t="s">
        <v>613</v>
      </c>
      <c r="D59" s="50"/>
      <c r="E59" s="54">
        <v>200</v>
      </c>
      <c r="F59" s="54">
        <v>200</v>
      </c>
      <c r="G59" s="54">
        <v>200</v>
      </c>
      <c r="H59" s="54">
        <v>200</v>
      </c>
      <c r="I59" s="54">
        <v>200</v>
      </c>
      <c r="J59" s="54">
        <v>200</v>
      </c>
      <c r="K59" s="54">
        <v>200</v>
      </c>
      <c r="L59" s="65">
        <v>88</v>
      </c>
      <c r="M59" s="54">
        <v>200</v>
      </c>
      <c r="N59" s="56">
        <f>SUM(E59:M59)</f>
        <v>1688</v>
      </c>
      <c r="O59" s="56">
        <f>N59-LARGE(E59:M59,1)-LARGE(E59:M59,2)</f>
        <v>1288</v>
      </c>
      <c r="P59" s="56">
        <f>COUNTIF(E59:M59,"&lt;200")</f>
        <v>1</v>
      </c>
      <c r="Q59" s="73" t="str">
        <f>IF(ISNUMBER(SEARCH("Игорь",C59))+ISNUMBER(SEARCH("Илья",C59))+ISNUMBER(SEARCH("Никита",C59))+ISNUMBER(SEARCH("Данила",C59)),"м",IF((RIGHT(C59,1)="а")+(RIGHT(C59,1)="я")+(RIGHT(C59,1)="ь"),"ж","м"))</f>
        <v>ж</v>
      </c>
      <c r="R59" s="74">
        <f>SMALL(E59:M59,1)</f>
        <v>88</v>
      </c>
      <c r="S59" s="60">
        <f>SUMIF(E59:M59,"&lt;200",E59:M59)/P59</f>
        <v>88</v>
      </c>
      <c r="T59" s="60">
        <f>VLOOKUP(C59,'Расчет 8'!$A$1:$D$109,2,FALSE)</f>
        <v>80</v>
      </c>
    </row>
    <row r="60" spans="1:20" ht="12.75">
      <c r="A60" s="50">
        <f t="shared" si="0"/>
        <v>59</v>
      </c>
      <c r="B60" s="61"/>
      <c r="C60" s="50" t="s">
        <v>616</v>
      </c>
      <c r="D60" s="50" t="s">
        <v>327</v>
      </c>
      <c r="E60" s="54">
        <v>200</v>
      </c>
      <c r="F60" s="54">
        <v>200</v>
      </c>
      <c r="G60" s="54">
        <v>200</v>
      </c>
      <c r="H60" s="65">
        <v>105</v>
      </c>
      <c r="I60" s="54">
        <v>200</v>
      </c>
      <c r="J60" s="54">
        <v>200</v>
      </c>
      <c r="K60" s="54">
        <v>200</v>
      </c>
      <c r="L60" s="54">
        <v>200</v>
      </c>
      <c r="M60" s="54">
        <v>200</v>
      </c>
      <c r="N60" s="56">
        <f>SUM(E60:M60)</f>
        <v>1705</v>
      </c>
      <c r="O60" s="56">
        <f>N60-LARGE(E60:M60,1)-LARGE(E60:M60,2)</f>
        <v>1305</v>
      </c>
      <c r="P60" s="56">
        <f>COUNTIF(E60:M60,"&lt;200")</f>
        <v>1</v>
      </c>
      <c r="Q60" s="73" t="str">
        <f>IF(ISNUMBER(SEARCH("Игорь",C60))+ISNUMBER(SEARCH("Илья",C60))+ISNUMBER(SEARCH("Никита",C60))+ISNUMBER(SEARCH("Данила",C60)),"м",IF((RIGHT(C60,1)="а")+(RIGHT(C60,1)="я")+(RIGHT(C60,1)="ь"),"ж","м"))</f>
        <v>ж</v>
      </c>
      <c r="R60" s="74">
        <f>SMALL(E60:M60,1)</f>
        <v>105</v>
      </c>
      <c r="S60" s="60">
        <f>SUMIF(E60:M60,"&lt;200",E60:M60)/P60</f>
        <v>105</v>
      </c>
      <c r="T60" s="60"/>
    </row>
    <row r="61" spans="1:20" ht="12.75">
      <c r="A61" s="50">
        <f t="shared" si="0"/>
        <v>60</v>
      </c>
      <c r="B61" s="61"/>
      <c r="C61" s="50" t="s">
        <v>316</v>
      </c>
      <c r="D61" s="50" t="s">
        <v>5</v>
      </c>
      <c r="E61" s="54">
        <v>200</v>
      </c>
      <c r="F61" s="54">
        <v>200</v>
      </c>
      <c r="G61" s="65">
        <v>110</v>
      </c>
      <c r="H61" s="54">
        <v>200</v>
      </c>
      <c r="I61" s="54">
        <v>200</v>
      </c>
      <c r="J61" s="54">
        <v>200</v>
      </c>
      <c r="K61" s="54">
        <v>200</v>
      </c>
      <c r="L61" s="54">
        <v>200</v>
      </c>
      <c r="M61" s="54">
        <v>200</v>
      </c>
      <c r="N61" s="56">
        <f>SUM(E61:M61)</f>
        <v>1710</v>
      </c>
      <c r="O61" s="56">
        <f>N61-LARGE(E61:M61,1)-LARGE(E61:M61,2)</f>
        <v>1310</v>
      </c>
      <c r="P61" s="56">
        <f>COUNTIF(E61:M61,"&lt;200")</f>
        <v>1</v>
      </c>
      <c r="Q61" s="73" t="str">
        <f>IF(ISNUMBER(SEARCH("Игорь",C61))+ISNUMBER(SEARCH("Илья",C61))+ISNUMBER(SEARCH("Никита",C61))+ISNUMBER(SEARCH("Данила",C61)),"м",IF((RIGHT(C61,1)="а")+(RIGHT(C61,1)="я")+(RIGHT(C61,1)="ь"),"ж","м"))</f>
        <v>ж</v>
      </c>
      <c r="R61" s="74">
        <f>SMALL(E61:M61,1)</f>
        <v>110</v>
      </c>
      <c r="S61" s="60">
        <f>SUMIF(E61:M61,"&lt;200",E61:M61)/P61</f>
        <v>110</v>
      </c>
      <c r="T61" s="60"/>
    </row>
    <row r="62" spans="1:20" ht="12.75">
      <c r="A62" s="50">
        <f t="shared" si="0"/>
        <v>61</v>
      </c>
      <c r="B62" s="61"/>
      <c r="C62" s="50" t="s">
        <v>554</v>
      </c>
      <c r="D62" s="50" t="s">
        <v>80</v>
      </c>
      <c r="E62" s="54">
        <v>200</v>
      </c>
      <c r="F62" s="65">
        <v>114</v>
      </c>
      <c r="G62" s="54">
        <v>200</v>
      </c>
      <c r="H62" s="54">
        <v>200</v>
      </c>
      <c r="I62" s="54">
        <v>200</v>
      </c>
      <c r="J62" s="54">
        <v>200</v>
      </c>
      <c r="K62" s="54">
        <v>200</v>
      </c>
      <c r="L62" s="54">
        <v>200</v>
      </c>
      <c r="M62" s="54">
        <v>200</v>
      </c>
      <c r="N62" s="56">
        <f>SUM(E62:M62)</f>
        <v>1714</v>
      </c>
      <c r="O62" s="56">
        <f>N62-LARGE(E62:M62,1)-LARGE(E62:M62,2)</f>
        <v>1314</v>
      </c>
      <c r="P62" s="56">
        <f>COUNTIF(E62:M62,"&lt;200")</f>
        <v>1</v>
      </c>
      <c r="Q62" s="73" t="str">
        <f>IF(ISNUMBER(SEARCH("Игорь",C62))+ISNUMBER(SEARCH("Илья",C62))+ISNUMBER(SEARCH("Никита",C62))+ISNUMBER(SEARCH("Данила",C62)),"м",IF((RIGHT(C62,1)="а")+(RIGHT(C62,1)="я")+(RIGHT(C62,1)="ь"),"ж","м"))</f>
        <v>ж</v>
      </c>
      <c r="R62" s="74">
        <f>SMALL(E62:M62,1)</f>
        <v>114</v>
      </c>
      <c r="S62" s="60">
        <f>SUMIF(E62:M62,"&lt;200",E62:M62)/P62</f>
        <v>114</v>
      </c>
      <c r="T62" s="60"/>
    </row>
    <row r="63" spans="1:20" ht="12.75">
      <c r="A63" s="50">
        <f t="shared" si="0"/>
        <v>62</v>
      </c>
      <c r="B63" s="61"/>
      <c r="C63" s="50" t="s">
        <v>621</v>
      </c>
      <c r="D63" s="50" t="s">
        <v>327</v>
      </c>
      <c r="E63" s="54">
        <v>200</v>
      </c>
      <c r="F63" s="54">
        <v>200</v>
      </c>
      <c r="G63" s="54">
        <v>200</v>
      </c>
      <c r="H63" s="65">
        <v>115</v>
      </c>
      <c r="I63" s="54">
        <v>200</v>
      </c>
      <c r="J63" s="54">
        <v>200</v>
      </c>
      <c r="K63" s="54">
        <v>200</v>
      </c>
      <c r="L63" s="54">
        <v>200</v>
      </c>
      <c r="M63" s="54">
        <v>200</v>
      </c>
      <c r="N63" s="56">
        <f>SUM(E63:M63)</f>
        <v>1715</v>
      </c>
      <c r="O63" s="56">
        <f>N63-LARGE(E63:M63,1)-LARGE(E63:M63,2)</f>
        <v>1315</v>
      </c>
      <c r="P63" s="56">
        <f>COUNTIF(E63:M63,"&lt;200")</f>
        <v>1</v>
      </c>
      <c r="Q63" s="73" t="str">
        <f>IF(ISNUMBER(SEARCH("Игорь",C63))+ISNUMBER(SEARCH("Илья",C63))+ISNUMBER(SEARCH("Никита",C63))+ISNUMBER(SEARCH("Данила",C63)),"м",IF((RIGHT(C63,1)="а")+(RIGHT(C63,1)="я")+(RIGHT(C63,1)="ь"),"ж","м"))</f>
        <v>ж</v>
      </c>
      <c r="R63" s="74">
        <f>SMALL(E63:M63,1)</f>
        <v>115</v>
      </c>
      <c r="S63" s="60">
        <f>SUMIF(E63:M63,"&lt;200",E63:M63)/P63</f>
        <v>115</v>
      </c>
      <c r="T63" s="60"/>
    </row>
    <row r="64" spans="1:20" ht="12.75">
      <c r="A64" s="50">
        <f t="shared" si="0"/>
        <v>63</v>
      </c>
      <c r="B64" s="61"/>
      <c r="C64" s="50" t="s">
        <v>558</v>
      </c>
      <c r="D64" s="50" t="s">
        <v>5</v>
      </c>
      <c r="E64" s="54">
        <v>200</v>
      </c>
      <c r="F64" s="65">
        <v>118</v>
      </c>
      <c r="G64" s="54">
        <v>200</v>
      </c>
      <c r="H64" s="54">
        <v>200</v>
      </c>
      <c r="I64" s="54">
        <v>200</v>
      </c>
      <c r="J64" s="54">
        <v>200</v>
      </c>
      <c r="K64" s="54">
        <v>200</v>
      </c>
      <c r="L64" s="54">
        <v>200</v>
      </c>
      <c r="M64" s="54">
        <v>200</v>
      </c>
      <c r="N64" s="56">
        <f>SUM(E64:M64)</f>
        <v>1718</v>
      </c>
      <c r="O64" s="56">
        <f>N64-LARGE(E64:M64,1)-LARGE(E64:M64,2)</f>
        <v>1318</v>
      </c>
      <c r="P64" s="56">
        <f>COUNTIF(E64:M64,"&lt;200")</f>
        <v>1</v>
      </c>
      <c r="Q64" s="73" t="str">
        <f>IF(ISNUMBER(SEARCH("Игорь",C64))+ISNUMBER(SEARCH("Илья",C64))+ISNUMBER(SEARCH("Никита",C64))+ISNUMBER(SEARCH("Данила",C64)),"м",IF((RIGHT(C64,1)="а")+(RIGHT(C64,1)="я")+(RIGHT(C64,1)="ь"),"ж","м"))</f>
        <v>ж</v>
      </c>
      <c r="R64" s="74">
        <f>SMALL(E64:M64,1)</f>
        <v>118</v>
      </c>
      <c r="S64" s="60">
        <f>SUMIF(E64:M64,"&lt;200",E64:M64)/P64</f>
        <v>118</v>
      </c>
      <c r="T64" s="60"/>
    </row>
    <row r="65" spans="1:20" ht="12.75">
      <c r="A65" s="50">
        <f t="shared" si="0"/>
        <v>64</v>
      </c>
      <c r="B65" s="61"/>
      <c r="C65" s="50" t="s">
        <v>626</v>
      </c>
      <c r="D65" s="50" t="s">
        <v>513</v>
      </c>
      <c r="E65" s="54">
        <v>200</v>
      </c>
      <c r="F65" s="54">
        <v>200</v>
      </c>
      <c r="G65" s="65">
        <v>120</v>
      </c>
      <c r="H65" s="54">
        <v>200</v>
      </c>
      <c r="I65" s="54">
        <v>200</v>
      </c>
      <c r="J65" s="54">
        <v>200</v>
      </c>
      <c r="K65" s="54">
        <v>200</v>
      </c>
      <c r="L65" s="54">
        <v>200</v>
      </c>
      <c r="M65" s="54">
        <v>200</v>
      </c>
      <c r="N65" s="56">
        <f>SUM(E65:M65)</f>
        <v>1720</v>
      </c>
      <c r="O65" s="56">
        <f>N65-LARGE(E65:M65,1)-LARGE(E65:M65,2)</f>
        <v>1320</v>
      </c>
      <c r="P65" s="56">
        <f>COUNTIF(E65:M65,"&lt;200")</f>
        <v>1</v>
      </c>
      <c r="Q65" s="73" t="str">
        <f>IF(ISNUMBER(SEARCH("Игорь",C65))+ISNUMBER(SEARCH("Илья",C65))+ISNUMBER(SEARCH("Никита",C65))+ISNUMBER(SEARCH("Данила",C65)),"м",IF((RIGHT(C65,1)="а")+(RIGHT(C65,1)="я")+(RIGHT(C65,1)="ь"),"ж","м"))</f>
        <v>ж</v>
      </c>
      <c r="R65" s="74">
        <f>SMALL(E65:M65,1)</f>
        <v>120</v>
      </c>
      <c r="S65" s="60">
        <f>SUMIF(E65:M65,"&lt;200",E65:M65)/P65</f>
        <v>120</v>
      </c>
      <c r="T65" s="60"/>
    </row>
    <row r="66" spans="1:20" ht="12.75">
      <c r="A66" s="50">
        <f t="shared" si="0"/>
        <v>65</v>
      </c>
      <c r="B66" s="61"/>
      <c r="C66" s="50" t="s">
        <v>546</v>
      </c>
      <c r="D66" s="50"/>
      <c r="E66" s="54">
        <v>200</v>
      </c>
      <c r="F66" s="65">
        <v>123</v>
      </c>
      <c r="G66" s="54">
        <v>200</v>
      </c>
      <c r="H66" s="54">
        <v>200</v>
      </c>
      <c r="I66" s="54">
        <v>200</v>
      </c>
      <c r="J66" s="54">
        <v>200</v>
      </c>
      <c r="K66" s="54">
        <v>200</v>
      </c>
      <c r="L66" s="54">
        <v>200</v>
      </c>
      <c r="M66" s="54">
        <v>200</v>
      </c>
      <c r="N66" s="56">
        <f>SUM(E66:M66)</f>
        <v>1723</v>
      </c>
      <c r="O66" s="56">
        <f>N66-LARGE(E66:M66,1)-LARGE(E66:M66,2)</f>
        <v>1323</v>
      </c>
      <c r="P66" s="56">
        <f>COUNTIF(E66:M66,"&lt;200")</f>
        <v>1</v>
      </c>
      <c r="Q66" s="73" t="str">
        <f>IF(ISNUMBER(SEARCH("Игорь",C66))+ISNUMBER(SEARCH("Илья",C66))+ISNUMBER(SEARCH("Никита",C66))+ISNUMBER(SEARCH("Данила",C66)),"м",IF((RIGHT(C66,1)="а")+(RIGHT(C66,1)="я")+(RIGHT(C66,1)="ь"),"ж","м"))</f>
        <v>ж</v>
      </c>
      <c r="R66" s="74">
        <f>SMALL(E66:M66,1)</f>
        <v>123</v>
      </c>
      <c r="S66" s="60">
        <f>SUMIF(E66:M66,"&lt;200",E66:M66)/P66</f>
        <v>123</v>
      </c>
      <c r="T66" s="60"/>
    </row>
    <row r="67" spans="1:20" ht="12.75">
      <c r="A67" s="50">
        <f t="shared" si="0"/>
        <v>66</v>
      </c>
      <c r="B67" s="61"/>
      <c r="C67" s="50" t="s">
        <v>627</v>
      </c>
      <c r="D67" s="50" t="s">
        <v>109</v>
      </c>
      <c r="E67" s="54">
        <v>200</v>
      </c>
      <c r="F67" s="54">
        <v>200</v>
      </c>
      <c r="G67" s="65">
        <v>126</v>
      </c>
      <c r="H67" s="54">
        <v>200</v>
      </c>
      <c r="I67" s="54">
        <v>200</v>
      </c>
      <c r="J67" s="54">
        <v>200</v>
      </c>
      <c r="K67" s="54">
        <v>200</v>
      </c>
      <c r="L67" s="54">
        <v>200</v>
      </c>
      <c r="M67" s="54">
        <v>200</v>
      </c>
      <c r="N67" s="56">
        <f>SUM(E67:M67)</f>
        <v>1726</v>
      </c>
      <c r="O67" s="56">
        <f>N67-LARGE(E67:M67,1)-LARGE(E67:M67,2)</f>
        <v>1326</v>
      </c>
      <c r="P67" s="56">
        <f>COUNTIF(E67:M67,"&lt;200")</f>
        <v>1</v>
      </c>
      <c r="Q67" s="73" t="str">
        <f>IF(ISNUMBER(SEARCH("Игорь",C67))+ISNUMBER(SEARCH("Илья",C67))+ISNUMBER(SEARCH("Никита",C67))+ISNUMBER(SEARCH("Данила",C67)),"м",IF((RIGHT(C67,1)="а")+(RIGHT(C67,1)="я")+(RIGHT(C67,1)="ь"),"ж","м"))</f>
        <v>ж</v>
      </c>
      <c r="R67" s="74">
        <f>SMALL(E67:M67,1)</f>
        <v>126</v>
      </c>
      <c r="S67" s="60">
        <f>SUMIF(E67:M67,"&lt;200",E67:M67)/P67</f>
        <v>126</v>
      </c>
      <c r="T67" s="60"/>
    </row>
    <row r="68" spans="1:20" ht="12.75">
      <c r="A68" s="50">
        <f>A67+1</f>
        <v>67</v>
      </c>
      <c r="B68" s="61"/>
      <c r="C68" s="50" t="s">
        <v>521</v>
      </c>
      <c r="D68" s="50" t="s">
        <v>59</v>
      </c>
      <c r="E68" s="54">
        <v>200</v>
      </c>
      <c r="F68" s="54">
        <v>200</v>
      </c>
      <c r="G68" s="65">
        <v>132</v>
      </c>
      <c r="H68" s="54">
        <v>200</v>
      </c>
      <c r="I68" s="54">
        <v>200</v>
      </c>
      <c r="J68" s="54">
        <v>200</v>
      </c>
      <c r="K68" s="54">
        <v>200</v>
      </c>
      <c r="L68" s="54">
        <v>200</v>
      </c>
      <c r="M68" s="54">
        <v>200</v>
      </c>
      <c r="N68" s="56">
        <f>SUM(E68:M68)</f>
        <v>1732</v>
      </c>
      <c r="O68" s="56">
        <f>N68-LARGE(E68:M68,1)-LARGE(E68:M68,2)</f>
        <v>1332</v>
      </c>
      <c r="P68" s="56">
        <f>COUNTIF(E68:M68,"&lt;200")</f>
        <v>1</v>
      </c>
      <c r="Q68" s="73" t="str">
        <f>IF(ISNUMBER(SEARCH("Игорь",C68))+ISNUMBER(SEARCH("Илья",C68))+ISNUMBER(SEARCH("Никита",C68))+ISNUMBER(SEARCH("Данила",C68)),"м",IF((RIGHT(C68,1)="а")+(RIGHT(C68,1)="я")+(RIGHT(C68,1)="ь"),"ж","м"))</f>
        <v>ж</v>
      </c>
      <c r="R68" s="74">
        <f>SMALL(E68:M68,1)</f>
        <v>132</v>
      </c>
      <c r="S68" s="60">
        <f>SUMIF(E68:M68,"&lt;200",E68:M68)/P68</f>
        <v>132</v>
      </c>
      <c r="T68" s="60"/>
    </row>
    <row r="69" spans="1:20" ht="12.75">
      <c r="A69" s="50">
        <f>A68+1</f>
        <v>68</v>
      </c>
      <c r="B69" s="61"/>
      <c r="C69" s="50" t="s">
        <v>514</v>
      </c>
      <c r="D69" s="50" t="s">
        <v>17</v>
      </c>
      <c r="E69" s="54">
        <v>200</v>
      </c>
      <c r="F69" s="54">
        <v>200</v>
      </c>
      <c r="G69" s="65">
        <v>140</v>
      </c>
      <c r="H69" s="54">
        <v>200</v>
      </c>
      <c r="I69" s="54">
        <v>200</v>
      </c>
      <c r="J69" s="54">
        <v>200</v>
      </c>
      <c r="K69" s="54">
        <v>200</v>
      </c>
      <c r="L69" s="54">
        <v>200</v>
      </c>
      <c r="M69" s="54">
        <v>200</v>
      </c>
      <c r="N69" s="56">
        <f>SUM(E69:M69)</f>
        <v>1740</v>
      </c>
      <c r="O69" s="56">
        <f>N69-LARGE(E69:M69,1)-LARGE(E69:M69,2)</f>
        <v>1340</v>
      </c>
      <c r="P69" s="56">
        <f>COUNTIF(E69:M69,"&lt;200")</f>
        <v>1</v>
      </c>
      <c r="Q69" s="73" t="str">
        <f>IF(ISNUMBER(SEARCH("Игорь",C69))+ISNUMBER(SEARCH("Илья",C69))+ISNUMBER(SEARCH("Никита",C69))+ISNUMBER(SEARCH("Данила",C69)),"м",IF((RIGHT(C69,1)="а")+(RIGHT(C69,1)="я")+(RIGHT(C69,1)="ь"),"ж","м"))</f>
        <v>ж</v>
      </c>
      <c r="R69" s="74">
        <f>SMALL(E69:M69,1)</f>
        <v>140</v>
      </c>
      <c r="S69" s="60">
        <f>SUMIF(E69:M69,"&lt;200",E69:M69)/P69</f>
        <v>140</v>
      </c>
      <c r="T69" s="60"/>
    </row>
    <row r="70" spans="1:20" ht="12.75">
      <c r="A70" s="50">
        <f>A69+1</f>
        <v>69</v>
      </c>
      <c r="B70" s="61"/>
      <c r="C70" s="50" t="s">
        <v>530</v>
      </c>
      <c r="D70" s="50" t="s">
        <v>59</v>
      </c>
      <c r="E70" s="54">
        <v>200</v>
      </c>
      <c r="F70" s="54">
        <v>200</v>
      </c>
      <c r="G70" s="65">
        <v>148</v>
      </c>
      <c r="H70" s="54">
        <v>200</v>
      </c>
      <c r="I70" s="54">
        <v>200</v>
      </c>
      <c r="J70" s="54">
        <v>200</v>
      </c>
      <c r="K70" s="54">
        <v>200</v>
      </c>
      <c r="L70" s="54">
        <v>200</v>
      </c>
      <c r="M70" s="54">
        <v>200</v>
      </c>
      <c r="N70" s="56">
        <f>SUM(E70:M70)</f>
        <v>1748</v>
      </c>
      <c r="O70" s="56">
        <f>N70-LARGE(E70:M70,1)-LARGE(E70:M70,2)</f>
        <v>1348</v>
      </c>
      <c r="P70" s="56">
        <f>COUNTIF(E70:M70,"&lt;200")</f>
        <v>1</v>
      </c>
      <c r="Q70" s="73" t="str">
        <f>IF(ISNUMBER(SEARCH("Игорь",C70))+ISNUMBER(SEARCH("Илья",C70))+ISNUMBER(SEARCH("Никита",C70))+ISNUMBER(SEARCH("Данила",C70)),"м",IF((RIGHT(C70,1)="а")+(RIGHT(C70,1)="я")+(RIGHT(C70,1)="ь"),"ж","м"))</f>
        <v>ж</v>
      </c>
      <c r="R70" s="74">
        <f>SMALL(E70:M70,1)</f>
        <v>148</v>
      </c>
      <c r="S70" s="60">
        <f>SUMIF(E70:M70,"&lt;200",E70:M70)/P70</f>
        <v>148</v>
      </c>
      <c r="T70" s="60"/>
    </row>
    <row r="74" spans="3:4" ht="12.75">
      <c r="C74" s="43" t="s">
        <v>559</v>
      </c>
      <c r="D74" s="44" t="s">
        <v>560</v>
      </c>
    </row>
    <row r="75" spans="3:4" ht="12.75">
      <c r="C75"/>
      <c r="D75" s="44"/>
    </row>
    <row r="76" spans="3:4" ht="12.75">
      <c r="C76" s="43"/>
      <c r="D76" s="44"/>
    </row>
    <row r="77" spans="3:4" ht="12.75">
      <c r="C77" s="43" t="s">
        <v>561</v>
      </c>
      <c r="D77" s="44" t="s">
        <v>562</v>
      </c>
    </row>
  </sheetData>
  <sheetProtection selectLockedCells="1" selectUnlockedCells="1"/>
  <conditionalFormatting sqref="N1:R6 N8:R9 N12:R13 N15:R15 N17:R19 N21:R21 N23:R26 N29:R35 N37:R40 N42:R49 N51:R55 N57:R70 S1">
    <cfRule type="expression" priority="1" dxfId="0" stopIfTrue="1">
      <formula>LEN(TRIM(N1))=0</formula>
    </cfRule>
  </conditionalFormatting>
  <conditionalFormatting sqref="T1 T71:T65536">
    <cfRule type="cellIs" priority="2" dxfId="1" operator="equal" stopIfTrue="1">
      <formula>0</formula>
    </cfRule>
  </conditionalFormatting>
  <conditionalFormatting sqref="T2:T15 T18:T19 T21 T24:T26 T30:T31 T33:T35 T37:T40 T42:T49 T51:T55 T57:T70">
    <cfRule type="expression" priority="3" dxfId="2" stopIfTrue="1">
      <formula>LEN(TRIM(T2))=0</formula>
    </cfRule>
  </conditionalFormatting>
  <conditionalFormatting sqref="T50">
    <cfRule type="expression" priority="4" dxfId="2" stopIfTrue="1">
      <formula>LEN(TRIM(T50))=0</formula>
    </cfRule>
  </conditionalFormatting>
  <conditionalFormatting sqref="N10:R10 N36:R36">
    <cfRule type="expression" priority="5" dxfId="0" stopIfTrue="1">
      <formula>LEN(TRIM(N10))=0</formula>
    </cfRule>
  </conditionalFormatting>
  <conditionalFormatting sqref="N14:R14">
    <cfRule type="expression" priority="6" dxfId="0" stopIfTrue="1">
      <formula>LEN(TRIM(N14))=0</formula>
    </cfRule>
  </conditionalFormatting>
  <conditionalFormatting sqref="N41:R41">
    <cfRule type="expression" priority="7" dxfId="0" stopIfTrue="1">
      <formula>LEN(TRIM(N41))=0</formula>
    </cfRule>
  </conditionalFormatting>
  <conditionalFormatting sqref="T17 T23 T32 T36 T41">
    <cfRule type="expression" priority="8" dxfId="2" stopIfTrue="1">
      <formula>LEN(TRIM(T17))=0</formula>
    </cfRule>
  </conditionalFormatting>
  <conditionalFormatting sqref="N50:R50">
    <cfRule type="expression" priority="9" dxfId="0" stopIfTrue="1">
      <formula>LEN(TRIM(N50))=0</formula>
    </cfRule>
  </conditionalFormatting>
  <conditionalFormatting sqref="N56:R56">
    <cfRule type="expression" priority="10" dxfId="0" stopIfTrue="1">
      <formula>LEN(TRIM(N56))=0</formula>
    </cfRule>
  </conditionalFormatting>
  <conditionalFormatting sqref="T56">
    <cfRule type="expression" priority="11" dxfId="2" stopIfTrue="1">
      <formula>LEN(TRIM(T56))=0</formula>
    </cfRule>
  </conditionalFormatting>
  <conditionalFormatting sqref="N22:R22">
    <cfRule type="expression" priority="12" dxfId="0" stopIfTrue="1">
      <formula>LEN(TRIM(N22))=0</formula>
    </cfRule>
  </conditionalFormatting>
  <conditionalFormatting sqref="T22">
    <cfRule type="expression" priority="13" dxfId="2" stopIfTrue="1">
      <formula>LEN(TRIM(T22))=0</formula>
    </cfRule>
  </conditionalFormatting>
  <conditionalFormatting sqref="N16:R16">
    <cfRule type="expression" priority="14" dxfId="0" stopIfTrue="1">
      <formula>LEN(TRIM(N16))=0</formula>
    </cfRule>
  </conditionalFormatting>
  <conditionalFormatting sqref="T16">
    <cfRule type="expression" priority="15" dxfId="2" stopIfTrue="1">
      <formula>LEN(TRIM(T16))=0</formula>
    </cfRule>
  </conditionalFormatting>
  <conditionalFormatting sqref="T29">
    <cfRule type="expression" priority="16" dxfId="2" stopIfTrue="1">
      <formula>LEN(TRIM(T29))=0</formula>
    </cfRule>
  </conditionalFormatting>
  <conditionalFormatting sqref="N11:R11">
    <cfRule type="expression" priority="17" dxfId="0" stopIfTrue="1">
      <formula>LEN(TRIM(N11))=0</formula>
    </cfRule>
  </conditionalFormatting>
  <conditionalFormatting sqref="N20:R20">
    <cfRule type="expression" priority="18" dxfId="0" stopIfTrue="1">
      <formula>LEN(TRIM(N20))=0</formula>
    </cfRule>
  </conditionalFormatting>
  <conditionalFormatting sqref="T20">
    <cfRule type="expression" priority="19" dxfId="2" stopIfTrue="1">
      <formula>LEN(TRIM(T20))=0</formula>
    </cfRule>
  </conditionalFormatting>
  <conditionalFormatting sqref="N27:R27">
    <cfRule type="expression" priority="20" dxfId="0" stopIfTrue="1">
      <formula>LEN(TRIM(N27))=0</formula>
    </cfRule>
  </conditionalFormatting>
  <conditionalFormatting sqref="T27">
    <cfRule type="expression" priority="21" dxfId="2" stopIfTrue="1">
      <formula>LEN(TRIM(T27))=0</formula>
    </cfRule>
  </conditionalFormatting>
  <conditionalFormatting sqref="N28:R28">
    <cfRule type="expression" priority="22" dxfId="0" stopIfTrue="1">
      <formula>LEN(TRIM(N28))=0</formula>
    </cfRule>
  </conditionalFormatting>
  <conditionalFormatting sqref="T28">
    <cfRule type="expression" priority="23" dxfId="2" stopIfTrue="1">
      <formula>LEN(TRIM(T28))=0</formula>
    </cfRule>
  </conditionalFormatting>
  <conditionalFormatting sqref="E2:M70">
    <cfRule type="cellIs" priority="24" dxfId="4" operator="equal" stopIfTrue="1">
      <formula>200</formula>
    </cfRule>
    <cfRule type="expression" priority="25" dxfId="2" stopIfTrue="1">
      <formula>LEN(TRIM(E2))=0</formula>
    </cfRule>
  </conditionalFormatting>
  <conditionalFormatting sqref="N7:R7">
    <cfRule type="expression" priority="26" dxfId="0" stopIfTrue="1">
      <formula>LEN(TRIM(N7))=0</formula>
    </cfRule>
  </conditionalFormatting>
  <conditionalFormatting sqref="S2:S70">
    <cfRule type="expression" priority="27" dxfId="0" stopIfTrue="1">
      <formula>LEN(TRIM(S2))=0</formula>
    </cfRule>
  </conditionalFormatting>
  <conditionalFormatting sqref="E1:K1 M1">
    <cfRule type="expression" priority="28" dxfId="0" stopIfTrue="1">
      <formula>LEN(TRIM(E1))=0</formula>
    </cfRule>
  </conditionalFormatting>
  <conditionalFormatting sqref="L1">
    <cfRule type="expression" priority="29" dxfId="3" stopIfTrue="1">
      <formula>LEN(TRIM(L1))=0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2018-05-07T19:52:40Z</dcterms:modified>
  <cp:category/>
  <cp:version/>
  <cp:contentType/>
  <cp:contentStatus/>
  <cp:revision>1</cp:revision>
</cp:coreProperties>
</file>